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.xml" ContentType="application/vnd.openxmlformats-officedocument.drawing+xml"/>
  <Override PartName="/xl/worksheets/sheet24.xml" ContentType="application/vnd.openxmlformats-officedocument.spreadsheetml.worksheet+xml"/>
  <Override PartName="/xl/drawings/drawing2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700" tabRatio="820" firstSheet="16" activeTab="21"/>
  </bookViews>
  <sheets>
    <sheet name="Conseils 2018" sheetId="1" r:id="rId1"/>
    <sheet name="Z11" sheetId="2" r:id="rId2"/>
    <sheet name="Z12" sheetId="3" r:id="rId3"/>
    <sheet name="Z13" sheetId="4" r:id="rId4"/>
    <sheet name="Z21" sheetId="5" r:id="rId5"/>
    <sheet name="Z22" sheetId="6" r:id="rId6"/>
    <sheet name="Z23" sheetId="7" r:id="rId7"/>
    <sheet name="Z31" sheetId="8" r:id="rId8"/>
    <sheet name="Z32" sheetId="9" r:id="rId9"/>
    <sheet name="Z33" sheetId="10" r:id="rId10"/>
    <sheet name="Z41" sheetId="11" r:id="rId11"/>
    <sheet name="Z42" sheetId="12" r:id="rId12"/>
    <sheet name="Z51" sheetId="13" r:id="rId13"/>
    <sheet name="Z52" sheetId="14" r:id="rId14"/>
    <sheet name="Z53" sheetId="15" r:id="rId15"/>
    <sheet name="Z54" sheetId="16" r:id="rId16"/>
    <sheet name="Z61" sheetId="17" r:id="rId17"/>
    <sheet name="Z62" sheetId="18" r:id="rId18"/>
    <sheet name="Z71" sheetId="19" r:id="rId19"/>
    <sheet name="Z72" sheetId="20" r:id="rId20"/>
    <sheet name="District-Zones" sheetId="21" r:id="rId21"/>
    <sheet name="Répartition District " sheetId="22" r:id="rId22"/>
    <sheet name="Graphe 1" sheetId="23" r:id="rId23"/>
    <sheet name="Graphe 2" sheetId="24" r:id="rId24"/>
    <sheet name="% Participation" sheetId="25" r:id="rId25"/>
  </sheets>
  <definedNames>
    <definedName name="_xlnm.Print_Area" localSheetId="20">'District-Zones'!$A$1:$J$265</definedName>
    <definedName name="_xlnm.Print_Area" localSheetId="21">'Répartition District '!$A$1:$H$38</definedName>
    <definedName name="_xlnm.Print_Area" localSheetId="1">'Z11'!$A$1:$J$185</definedName>
    <definedName name="_xlnm.Print_Area" localSheetId="2">'Z12'!$A$1:$J$185</definedName>
    <definedName name="_xlnm.Print_Area" localSheetId="3">'Z13'!$A$1:$J$185</definedName>
    <definedName name="_xlnm.Print_Area" localSheetId="4">'Z21'!$A$1:$J$185</definedName>
    <definedName name="_xlnm.Print_Area" localSheetId="5">'Z22'!$A$1:$J$185</definedName>
    <definedName name="_xlnm.Print_Area" localSheetId="6">'Z23'!$A$1:$J$185</definedName>
    <definedName name="_xlnm.Print_Area" localSheetId="7">'Z31'!$A$1:$J$185</definedName>
    <definedName name="_xlnm.Print_Area" localSheetId="8">'Z32'!$A$1:$J$185</definedName>
    <definedName name="_xlnm.Print_Area" localSheetId="9">'Z33'!$A$1:$J$185</definedName>
    <definedName name="_xlnm.Print_Area" localSheetId="10">'Z41'!$A$1:$J$185</definedName>
    <definedName name="_xlnm.Print_Area" localSheetId="11">'Z42'!$A$1:$J$185</definedName>
    <definedName name="_xlnm.Print_Area" localSheetId="12">'Z51'!$A$1:$J$185</definedName>
    <definedName name="_xlnm.Print_Area" localSheetId="13">'Z52'!$A$1:$J$185</definedName>
    <definedName name="_xlnm.Print_Area" localSheetId="14">'Z53'!$A$1:$J$185</definedName>
    <definedName name="_xlnm.Print_Area" localSheetId="15">'Z54'!$A$1:$J$185</definedName>
    <definedName name="_xlnm.Print_Area" localSheetId="16">'Z61'!$A$1:$J$185</definedName>
    <definedName name="_xlnm.Print_Area" localSheetId="17">'Z62'!$A$1:$J$185</definedName>
    <definedName name="_xlnm.Print_Area" localSheetId="18">'Z71'!$A$1:$J$185</definedName>
    <definedName name="_xlnm.Print_Area" localSheetId="19">'Z72'!$A$1:$J$185</definedName>
  </definedNames>
  <calcPr fullCalcOnLoad="1"/>
</workbook>
</file>

<file path=xl/sharedStrings.xml><?xml version="1.0" encoding="utf-8"?>
<sst xmlns="http://schemas.openxmlformats.org/spreadsheetml/2006/main" count="3014" uniqueCount="242">
  <si>
    <t>Club</t>
  </si>
  <si>
    <t>Dons €</t>
  </si>
  <si>
    <t>Dons nat.</t>
  </si>
  <si>
    <t>H don</t>
  </si>
  <si>
    <t>Total zone</t>
  </si>
  <si>
    <t>Total</t>
  </si>
  <si>
    <t>Total Per Capita</t>
  </si>
  <si>
    <t>dons € + nature</t>
  </si>
  <si>
    <t xml:space="preserve"> A - ACTIONS LOCALES</t>
  </si>
  <si>
    <t>C - ACTIONS INTERNATIONALES</t>
  </si>
  <si>
    <t>ENFANCE / JEUNESSE</t>
  </si>
  <si>
    <t>MALVOYANTS</t>
  </si>
  <si>
    <t>MALADES et RECHERCHE</t>
  </si>
  <si>
    <t>ENVIRONNEMENT</t>
  </si>
  <si>
    <t>TELETHON</t>
  </si>
  <si>
    <t>FONDS déposés à FLCF</t>
  </si>
  <si>
    <t>MEDICO</t>
  </si>
  <si>
    <t>AIDE PAYS ETRANGERS</t>
  </si>
  <si>
    <t>L.C.I.F</t>
  </si>
  <si>
    <t>Total  C</t>
  </si>
  <si>
    <t>Total B</t>
  </si>
  <si>
    <t>Total A</t>
  </si>
  <si>
    <t>Zone</t>
  </si>
  <si>
    <t>Total District</t>
  </si>
  <si>
    <t>Grand Total District par Zone</t>
  </si>
  <si>
    <t>ZONE 11</t>
  </si>
  <si>
    <t>ZONE 12</t>
  </si>
  <si>
    <t>ZONE 21</t>
  </si>
  <si>
    <t>ZONE 22</t>
  </si>
  <si>
    <t>ZONE 31</t>
  </si>
  <si>
    <t>ZONE 32</t>
  </si>
  <si>
    <t>ZONE 41</t>
  </si>
  <si>
    <t>ZONE 42</t>
  </si>
  <si>
    <t>ZONE 51</t>
  </si>
  <si>
    <t>ZONE 52</t>
  </si>
  <si>
    <t>ZONE 53</t>
  </si>
  <si>
    <t>Rubrique</t>
  </si>
  <si>
    <t>Medico</t>
  </si>
  <si>
    <t>Grand total</t>
  </si>
  <si>
    <t>FAMILLE / CITE</t>
  </si>
  <si>
    <t xml:space="preserve">Grand Total Zone </t>
  </si>
  <si>
    <t>AUTRES HANDICAPS</t>
  </si>
  <si>
    <t>CULTURES</t>
  </si>
  <si>
    <t>ACTION DE DISTRICT</t>
  </si>
  <si>
    <t>Action Nationale en cours</t>
  </si>
  <si>
    <t>Actions Nationales Antérieures</t>
  </si>
  <si>
    <t>Opération secours National</t>
  </si>
  <si>
    <t>B - ACTIONS  NATIONALES</t>
  </si>
  <si>
    <t>ZONE 13</t>
  </si>
  <si>
    <t>ZONE 23</t>
  </si>
  <si>
    <t>ZONE 33</t>
  </si>
  <si>
    <t>B - ACTIONS NATIONALES</t>
  </si>
  <si>
    <t>Action nationale en cours</t>
  </si>
  <si>
    <t>Téléthon</t>
  </si>
  <si>
    <t>Club 5</t>
  </si>
  <si>
    <t>Club 6</t>
  </si>
  <si>
    <t>Club 7</t>
  </si>
  <si>
    <t>Club 8</t>
  </si>
  <si>
    <t>Club 9</t>
  </si>
  <si>
    <t>Club 10</t>
  </si>
  <si>
    <t>ZONE 54</t>
  </si>
  <si>
    <t>Actions Locales</t>
  </si>
  <si>
    <t>Actions Nationales</t>
  </si>
  <si>
    <t>Actions Internationales</t>
  </si>
  <si>
    <t>Total Local</t>
  </si>
  <si>
    <t>Total National</t>
  </si>
  <si>
    <t>Total International</t>
  </si>
  <si>
    <t>L C I F</t>
  </si>
  <si>
    <t>Heures de dons de soi pour délégation, Congrés, Convention …</t>
  </si>
  <si>
    <t>Total Zone</t>
  </si>
  <si>
    <t>Heures de dons de soi pour délégation, congrès, convention</t>
  </si>
  <si>
    <t>ZONE 72</t>
  </si>
  <si>
    <t>ZONE 71</t>
  </si>
  <si>
    <t>ZONE 62</t>
  </si>
  <si>
    <t>ZONE 61</t>
  </si>
  <si>
    <t xml:space="preserve"> </t>
  </si>
  <si>
    <t>Effectifs</t>
  </si>
  <si>
    <t>Dons en €</t>
  </si>
  <si>
    <t>Effectifs déclarés</t>
  </si>
  <si>
    <t>Actions nationales antérieures</t>
  </si>
  <si>
    <t>LCIF</t>
  </si>
  <si>
    <t>FLCF sommes versées cette année</t>
  </si>
  <si>
    <t>% €+Nature</t>
  </si>
  <si>
    <t>% Don en  €</t>
  </si>
  <si>
    <t>Dons en € + Nature</t>
  </si>
  <si>
    <t>Heures don de soi</t>
  </si>
  <si>
    <t>% Heures</t>
  </si>
  <si>
    <t>Dons en  Nature</t>
  </si>
  <si>
    <t xml:space="preserve">Heures </t>
  </si>
  <si>
    <t>Famille/Cité</t>
  </si>
  <si>
    <t>Enfance/Jeunesse</t>
  </si>
  <si>
    <t>Environnement</t>
  </si>
  <si>
    <t>Malades/Recherche</t>
  </si>
  <si>
    <t>Malvoyants</t>
  </si>
  <si>
    <t>Autres Handicaps</t>
  </si>
  <si>
    <t>Cultures</t>
  </si>
  <si>
    <t>Action de district</t>
  </si>
  <si>
    <t>Aide Etranger</t>
  </si>
  <si>
    <t xml:space="preserve"> Opération secours national</t>
  </si>
  <si>
    <t>Marche à suivre   pour personnaliser la matrice  de compilation de votre de District</t>
  </si>
  <si>
    <t>Si vous détectez une anomalie ou une erreur, merci de me le signaler</t>
  </si>
  <si>
    <t>CONSEILS</t>
  </si>
  <si>
    <r>
      <t xml:space="preserve">                                           </t>
    </r>
    <r>
      <rPr>
        <b/>
        <sz val="10"/>
        <rFont val="Arial"/>
        <family val="2"/>
      </rPr>
      <t>Matrice de compilation des Livres Blancs</t>
    </r>
  </si>
  <si>
    <t>Cordialement                                                                   Jean-Claude NOËL</t>
  </si>
  <si>
    <r>
      <t>B -</t>
    </r>
    <r>
      <rPr>
        <sz val="10"/>
        <rFont val="Arial"/>
        <family val="2"/>
      </rPr>
      <t xml:space="preserve"> Ensuite saisir les données du Livre Blanc communiquées par le club dans chaque partie blanche concernée.</t>
    </r>
  </si>
  <si>
    <t>REIMS MILLESIME</t>
  </si>
  <si>
    <t>REIMS COLBERT</t>
  </si>
  <si>
    <t>CHALONS SAINT VINCENT</t>
  </si>
  <si>
    <t>CHALONS VINETZ</t>
  </si>
  <si>
    <t>SAINTE MENEHOULD</t>
  </si>
  <si>
    <t>VITRY LE FRANCOIS</t>
  </si>
  <si>
    <t>CHARLEVILLE MEZIERES</t>
  </si>
  <si>
    <t>CHARLEVILLE RIMBAUD</t>
  </si>
  <si>
    <t>GIVET</t>
  </si>
  <si>
    <t>RETHEL</t>
  </si>
  <si>
    <t>BAR SUR AUBE</t>
  </si>
  <si>
    <t>CHAUMONT CHAMPAGNE</t>
  </si>
  <si>
    <t>CHAUMONT DONJON</t>
  </si>
  <si>
    <t>SAINT DIZIER 2000</t>
  </si>
  <si>
    <t>LONGWY</t>
  </si>
  <si>
    <t>METZ DOYEN</t>
  </si>
  <si>
    <t>METZ VERLAINE</t>
  </si>
  <si>
    <t>MONTIGNY EUROPE</t>
  </si>
  <si>
    <t>SARREGUEMINES</t>
  </si>
  <si>
    <t>FORBACH</t>
  </si>
  <si>
    <t>SAINT AVOLD</t>
  </si>
  <si>
    <t>BOUZONVILLE</t>
  </si>
  <si>
    <t>NANCY PORTES D'OR</t>
  </si>
  <si>
    <t>LUNEVILLE</t>
  </si>
  <si>
    <t>NANCY ART NOUVEAU</t>
  </si>
  <si>
    <t>NANCY COMMANDERIE</t>
  </si>
  <si>
    <t>TOUL</t>
  </si>
  <si>
    <t>POMPEY LIVERDUN</t>
  </si>
  <si>
    <t>PONT A MOUSSON</t>
  </si>
  <si>
    <t>SARREBOURG</t>
  </si>
  <si>
    <t>NIEDERBRONN LES BAINS</t>
  </si>
  <si>
    <t>SAVERNE</t>
  </si>
  <si>
    <t>KOCHERSBERG</t>
  </si>
  <si>
    <t>STRASBOURG CATHEDRALE</t>
  </si>
  <si>
    <t>STRASBOURG LA MARSEILLAISE</t>
  </si>
  <si>
    <t>ILLKIRCH GRAFFENSTADEN</t>
  </si>
  <si>
    <t>STRASBOURG ROHAN</t>
  </si>
  <si>
    <t>STRASBOURG METROPOLE EUROPE</t>
  </si>
  <si>
    <t>STRASBOURG ROUGET DE LISLE</t>
  </si>
  <si>
    <t>LA WANTZENAU</t>
  </si>
  <si>
    <t>MOLSHEIM VALLEE DE LA BRUCHE</t>
  </si>
  <si>
    <t>SELESTAT HUMANISME</t>
  </si>
  <si>
    <t>BARR</t>
  </si>
  <si>
    <t>OBERNAI</t>
  </si>
  <si>
    <t>COLMAR SCHWEITZER</t>
  </si>
  <si>
    <t>COLMAR ALLIANCE DECAPOLE</t>
  </si>
  <si>
    <t>COLMAR DOYEN BARTHOLDI</t>
  </si>
  <si>
    <t>MUNSTER VAL SAINT GREGOIRE</t>
  </si>
  <si>
    <t>GUEBWILLER</t>
  </si>
  <si>
    <t>MULHOUSE EUROPE</t>
  </si>
  <si>
    <t>MULHOUSE DOYEN</t>
  </si>
  <si>
    <t>MULHOUSE HAUTE ALSACE</t>
  </si>
  <si>
    <t>MULHOUSE ILLBERG</t>
  </si>
  <si>
    <t>SAINT LOUIS</t>
  </si>
  <si>
    <t>BAINS LES BAINS</t>
  </si>
  <si>
    <t>GERARDMER BRUYERES</t>
  </si>
  <si>
    <t>CHARMES</t>
  </si>
  <si>
    <t>VITTEL</t>
  </si>
  <si>
    <t>VITTEL EAUX VIVES</t>
  </si>
  <si>
    <t>MIRECOURT</t>
  </si>
  <si>
    <t>SAINT DIE</t>
  </si>
  <si>
    <t>SELESTAT HAUT KOENIGSBOURG</t>
  </si>
  <si>
    <t>EPERNAY VAL CHAMPAGNE</t>
  </si>
  <si>
    <t>BAR SUR SEINE</t>
  </si>
  <si>
    <t>SAULNOIS</t>
  </si>
  <si>
    <t>CHARLEVILLE VAL DE MEUSE</t>
  </si>
  <si>
    <t>SEDAN</t>
  </si>
  <si>
    <t>BAR LE DUC</t>
  </si>
  <si>
    <t>VOUZIERS</t>
  </si>
  <si>
    <t>REIMS CHAMPAGNE</t>
  </si>
  <si>
    <t>VERDUN</t>
  </si>
  <si>
    <t>THIONVILLE LORRAINE</t>
  </si>
  <si>
    <t>WISSEMBOURG</t>
  </si>
  <si>
    <t>STRASBOURG LES EUROPEENS</t>
  </si>
  <si>
    <t>EPINAL</t>
  </si>
  <si>
    <t>PHALSBOURG</t>
  </si>
  <si>
    <t>dons par membre</t>
  </si>
  <si>
    <t>Ce document est PROTEGE afin d'assurer la fiabilité des résultats</t>
  </si>
  <si>
    <r>
      <rPr>
        <b/>
        <sz val="10"/>
        <rFont val="Arial"/>
        <family val="2"/>
      </rPr>
      <t>Onglets Zone</t>
    </r>
    <r>
      <rPr>
        <sz val="10"/>
        <rFont val="Arial"/>
        <family val="2"/>
      </rPr>
      <t xml:space="preserve"> : les formules de calcul </t>
    </r>
    <r>
      <rPr>
        <b/>
        <sz val="10"/>
        <rFont val="Arial"/>
        <family val="2"/>
      </rPr>
      <t>parties jaune</t>
    </r>
    <r>
      <rPr>
        <sz val="10"/>
        <rFont val="Arial"/>
        <family val="2"/>
      </rPr>
      <t xml:space="preserve"> du document sont protégées, seule les parties blanches permettent les saisies et sont modifiables.</t>
    </r>
  </si>
  <si>
    <r>
      <rPr>
        <b/>
        <sz val="10"/>
        <rFont val="Arial"/>
        <family val="2"/>
      </rPr>
      <t>Onglets: District - Zones , Répartition District, Graphe 1 et 2</t>
    </r>
    <r>
      <rPr>
        <sz val="10"/>
        <rFont val="Arial"/>
        <family val="2"/>
      </rPr>
      <t xml:space="preserve"> :ces onglets sont entièrement automatiques</t>
    </r>
  </si>
  <si>
    <r>
      <t>En cas de difficulté</t>
    </r>
    <r>
      <rPr>
        <sz val="10"/>
        <rFont val="Arial"/>
        <family val="2"/>
      </rPr>
      <t>, je suis à votre disposition pour vous apporter tous les renseignements complémentaires dont vous pourriez avoir besoin pour vous permettre d’établir la personnalisation de votre matrice de compilation.</t>
    </r>
  </si>
  <si>
    <r>
      <t>Contact :</t>
    </r>
    <r>
      <rPr>
        <sz val="10"/>
        <rFont val="Arial"/>
        <family val="0"/>
      </rPr>
      <t xml:space="preserve"> 02 96 23 10 39     ou   06 75 21 58 47 </t>
    </r>
  </si>
  <si>
    <t>Lions Club : SAINT BRIEUC Griffon   District OUEST</t>
  </si>
  <si>
    <t>CHÂTEAU THIERRY Cité des Fables</t>
  </si>
  <si>
    <t>ROMILLY NOGENT Vallée de la Haute Seine</t>
  </si>
  <si>
    <t>COMMERCY Val de Meuse</t>
  </si>
  <si>
    <t>STENAY DUN SUR MEUSE</t>
  </si>
  <si>
    <t>METZ VAL DE METZ</t>
  </si>
  <si>
    <t>CREUTZWALD</t>
  </si>
  <si>
    <t>NANCY ALLIANCE</t>
  </si>
  <si>
    <t>NANCY LA DUCALE</t>
  </si>
  <si>
    <t>NANCY STANISLAS DOYEN</t>
  </si>
  <si>
    <t>HAGUENAU</t>
  </si>
  <si>
    <t>STRASBOURG ORANGERIE</t>
  </si>
  <si>
    <t>STRASBOURG ENTZHEIM Airport</t>
  </si>
  <si>
    <t>NEUF BRISACH VAUBAN</t>
  </si>
  <si>
    <t>ALTKIRCH SUNDGAU</t>
  </si>
  <si>
    <t>PLOMBIERES REMIREMONT</t>
  </si>
  <si>
    <t>EPINAL SPIINALIONS</t>
  </si>
  <si>
    <t>Total Délégation Cabinet</t>
  </si>
  <si>
    <t>DE BRIEY et du JARNISY</t>
  </si>
  <si>
    <t>SCHILTIGHEIM Cité des Brasseurs</t>
  </si>
  <si>
    <t>BENFELD  ERSTEIN</t>
  </si>
  <si>
    <t>SAINT MIHIEL LIGIER - RICHIER</t>
  </si>
  <si>
    <t>Club 4</t>
  </si>
  <si>
    <t xml:space="preserve">THANN - CERNAY </t>
  </si>
  <si>
    <t xml:space="preserve">TROYES  </t>
  </si>
  <si>
    <t>CHÂTEAU THIERRY VALLEE DE LA MARNE</t>
  </si>
  <si>
    <t>EPERNAY</t>
  </si>
  <si>
    <t>CHÂTEAU THIERRY JEANNE DE NAVARRE</t>
  </si>
  <si>
    <t>TROYES  EN CHAMPAGNE</t>
  </si>
  <si>
    <t>VALLEES ORNE FENSCH ALZETTE</t>
  </si>
  <si>
    <t>VERNY VAL DE SEILLE</t>
  </si>
  <si>
    <t xml:space="preserve"> Document réservé au compilateur il  permet la saisie automatique des données dans les onglets District-Zones,Répartition District, Graphe 1 et Graphe 2, % Participation.</t>
  </si>
  <si>
    <r>
      <t>A - Commencer par</t>
    </r>
    <r>
      <rPr>
        <b/>
        <sz val="10"/>
        <color indexed="10"/>
        <rFont val="Arial"/>
        <family val="2"/>
      </rPr>
      <t xml:space="preserve"> vérifier et modifier</t>
    </r>
    <r>
      <rPr>
        <b/>
        <sz val="10"/>
        <rFont val="Arial"/>
        <family val="2"/>
      </rPr>
      <t xml:space="preserve"> si nécessaire DANS CHAQUE ZONE le nom des clubs en haut de page  au niveau de "Actions locales " (ligne  A 6), le report est automatique.</t>
    </r>
  </si>
  <si>
    <r>
      <t>C</t>
    </r>
    <r>
      <rPr>
        <sz val="10"/>
        <rFont val="Arial"/>
        <family val="2"/>
      </rPr>
      <t xml:space="preserve"> - Compléter l''onglet  </t>
    </r>
    <r>
      <rPr>
        <b/>
        <sz val="10"/>
        <rFont val="Arial"/>
        <family val="2"/>
      </rPr>
      <t xml:space="preserve">% Participation : </t>
    </r>
    <r>
      <rPr>
        <sz val="10"/>
        <rFont val="Arial"/>
        <family val="2"/>
      </rPr>
      <t>Les parties blanches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Nombre de clubs et LB Reçu, le</t>
    </r>
  </si>
  <si>
    <t>calcul du % est automatique.</t>
  </si>
  <si>
    <t>EST</t>
  </si>
  <si>
    <t xml:space="preserve">Nombre </t>
  </si>
  <si>
    <t>LB  Reçu</t>
  </si>
  <si>
    <t xml:space="preserve">  LB Non Reçu</t>
  </si>
  <si>
    <t>ZONE</t>
  </si>
  <si>
    <t>de Clubs</t>
  </si>
  <si>
    <t>TOTAL</t>
  </si>
  <si>
    <t>CLUB  9</t>
  </si>
  <si>
    <t>La totalisation est automatique pour chaque action, Locale, Nationale, Internationale ainsi que la globalisation de chaque zone dans les onglets District-Zones,  Répartition District, Graphe 1 et Graphe 2</t>
  </si>
  <si>
    <t>BRUMATH C.G. STOSKOPF</t>
  </si>
  <si>
    <t>au 30/6/17</t>
  </si>
  <si>
    <t>SAINT DIZIER GRAND DER</t>
  </si>
  <si>
    <t>THIONVILLE PORTE DE France</t>
  </si>
  <si>
    <t>VAL DE ROSSELLE</t>
  </si>
  <si>
    <t>LUNEVILLE CHÂTEAU des Lumieres</t>
  </si>
  <si>
    <t>EBERSHEIM PLAINE D'ALSACE</t>
  </si>
  <si>
    <t>LIVRE BLANC du DISTRICT EST Année  2017-2018</t>
  </si>
  <si>
    <t>TAUX de participation des clubs 2017-2018</t>
  </si>
  <si>
    <t>Taux 2018</t>
  </si>
  <si>
    <t>WITTENHEIM BASSIN POTASSIQUE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</si>
</sst>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8"/>
      <name val="Arial"/>
      <family val="0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4"/>
      <color indexed="10"/>
      <name val="Arial"/>
      <family val="2"/>
    </font>
    <font>
      <sz val="9.25"/>
      <color indexed="8"/>
      <name val="Arial"/>
      <family val="0"/>
    </font>
    <font>
      <sz val="11"/>
      <color indexed="8"/>
      <name val="Arial"/>
      <family val="0"/>
    </font>
    <font>
      <sz val="8.95"/>
      <color indexed="8"/>
      <name val="Arial"/>
      <family val="0"/>
    </font>
    <font>
      <sz val="9.75"/>
      <color indexed="8"/>
      <name val="Arial"/>
      <family val="0"/>
    </font>
    <font>
      <sz val="9.5"/>
      <color indexed="8"/>
      <name val="Arial"/>
      <family val="0"/>
    </font>
    <font>
      <sz val="9"/>
      <color indexed="8"/>
      <name val="Arial"/>
      <family val="0"/>
    </font>
    <font>
      <sz val="10.1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8"/>
      <name val="Arial"/>
      <family val="0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1" applyNumberFormat="0" applyAlignment="0" applyProtection="0"/>
    <xf numFmtId="0" fontId="52" fillId="0" borderId="2" applyNumberFormat="0" applyFill="0" applyAlignment="0" applyProtection="0"/>
    <xf numFmtId="0" fontId="0" fillId="26" borderId="3" applyNumberFormat="0" applyFont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25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1" borderId="9" applyNumberFormat="0" applyAlignment="0" applyProtection="0"/>
  </cellStyleXfs>
  <cellXfs count="47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 applyProtection="1">
      <alignment horizontal="center"/>
      <protection/>
    </xf>
    <xf numFmtId="0" fontId="0" fillId="0" borderId="0" xfId="50" applyProtection="1">
      <alignment/>
      <protection/>
    </xf>
    <xf numFmtId="0" fontId="2" fillId="0" borderId="0" xfId="50" applyFont="1" applyProtection="1">
      <alignment/>
      <protection/>
    </xf>
    <xf numFmtId="2" fontId="0" fillId="32" borderId="10" xfId="50" applyNumberFormat="1" applyFill="1" applyBorder="1" applyAlignment="1" applyProtection="1">
      <alignment horizontal="center"/>
      <protection/>
    </xf>
    <xf numFmtId="2" fontId="0" fillId="32" borderId="11" xfId="50" applyNumberFormat="1" applyFill="1" applyBorder="1" applyAlignment="1" applyProtection="1">
      <alignment horizontal="center"/>
      <protection/>
    </xf>
    <xf numFmtId="0" fontId="2" fillId="32" borderId="12" xfId="50" applyFont="1" applyFill="1" applyBorder="1" applyAlignment="1" applyProtection="1">
      <alignment horizontal="right"/>
      <protection/>
    </xf>
    <xf numFmtId="0" fontId="2" fillId="32" borderId="13" xfId="50" applyFont="1" applyFill="1" applyBorder="1" applyAlignment="1" applyProtection="1">
      <alignment horizontal="right"/>
      <protection/>
    </xf>
    <xf numFmtId="0" fontId="2" fillId="32" borderId="14" xfId="50" applyFont="1" applyFill="1" applyBorder="1" applyAlignment="1" applyProtection="1">
      <alignment horizontal="right"/>
      <protection/>
    </xf>
    <xf numFmtId="0" fontId="2" fillId="32" borderId="10" xfId="50" applyFont="1" applyFill="1" applyBorder="1" applyAlignment="1" applyProtection="1">
      <alignment horizontal="center"/>
      <protection/>
    </xf>
    <xf numFmtId="0" fontId="3" fillId="32" borderId="15" xfId="50" applyFont="1" applyFill="1" applyBorder="1" applyAlignment="1" applyProtection="1">
      <alignment horizontal="center"/>
      <protection/>
    </xf>
    <xf numFmtId="2" fontId="0" fillId="32" borderId="16" xfId="50" applyNumberFormat="1" applyFill="1" applyBorder="1" applyAlignment="1" applyProtection="1">
      <alignment horizontal="right"/>
      <protection/>
    </xf>
    <xf numFmtId="2" fontId="0" fillId="32" borderId="17" xfId="50" applyNumberFormat="1" applyFill="1" applyBorder="1" applyAlignment="1" applyProtection="1">
      <alignment horizontal="right"/>
      <protection/>
    </xf>
    <xf numFmtId="0" fontId="0" fillId="32" borderId="18" xfId="50" applyFill="1" applyBorder="1" applyAlignment="1" applyProtection="1">
      <alignment horizontal="right"/>
      <protection/>
    </xf>
    <xf numFmtId="0" fontId="0" fillId="32" borderId="19" xfId="50" applyFill="1" applyBorder="1" applyAlignment="1" applyProtection="1">
      <alignment horizontal="right"/>
      <protection/>
    </xf>
    <xf numFmtId="0" fontId="0" fillId="32" borderId="20" xfId="50" applyFill="1" applyBorder="1" applyAlignment="1" applyProtection="1">
      <alignment horizontal="right"/>
      <protection/>
    </xf>
    <xf numFmtId="0" fontId="0" fillId="32" borderId="16" xfId="50" applyFill="1" applyBorder="1" applyAlignment="1" applyProtection="1">
      <alignment horizontal="center"/>
      <protection/>
    </xf>
    <xf numFmtId="0" fontId="0" fillId="32" borderId="21" xfId="50" applyFill="1" applyBorder="1" applyProtection="1">
      <alignment/>
      <protection/>
    </xf>
    <xf numFmtId="0" fontId="0" fillId="32" borderId="22" xfId="50" applyFill="1" applyBorder="1" applyProtection="1">
      <alignment/>
      <protection/>
    </xf>
    <xf numFmtId="0" fontId="0" fillId="32" borderId="23" xfId="50" applyFill="1" applyBorder="1" applyProtection="1">
      <alignment/>
      <protection/>
    </xf>
    <xf numFmtId="0" fontId="0" fillId="32" borderId="24" xfId="50" applyFill="1" applyBorder="1" applyProtection="1">
      <alignment/>
      <protection/>
    </xf>
    <xf numFmtId="0" fontId="0" fillId="32" borderId="25" xfId="50" applyFill="1" applyBorder="1" applyProtection="1">
      <alignment/>
      <protection/>
    </xf>
    <xf numFmtId="0" fontId="3" fillId="32" borderId="26" xfId="50" applyFont="1" applyFill="1" applyBorder="1" applyAlignment="1" applyProtection="1">
      <alignment horizontal="center" vertical="center"/>
      <protection/>
    </xf>
    <xf numFmtId="0" fontId="3" fillId="32" borderId="27" xfId="50" applyFont="1" applyFill="1" applyBorder="1" applyAlignment="1" applyProtection="1">
      <alignment horizontal="center" vertical="center"/>
      <protection/>
    </xf>
    <xf numFmtId="0" fontId="2" fillId="32" borderId="10" xfId="50" applyFont="1" applyFill="1" applyBorder="1" applyProtection="1">
      <alignment/>
      <protection/>
    </xf>
    <xf numFmtId="0" fontId="2" fillId="0" borderId="0" xfId="50" applyFont="1" applyFill="1" applyBorder="1" applyAlignment="1" applyProtection="1">
      <alignment horizontal="center"/>
      <protection/>
    </xf>
    <xf numFmtId="2" fontId="2" fillId="0" borderId="0" xfId="50" applyNumberFormat="1" applyFont="1" applyFill="1" applyBorder="1" applyAlignment="1" applyProtection="1">
      <alignment horizontal="center"/>
      <protection/>
    </xf>
    <xf numFmtId="0" fontId="2" fillId="0" borderId="28" xfId="50" applyFont="1" applyFill="1" applyBorder="1" applyAlignment="1" applyProtection="1">
      <alignment horizontal="center"/>
      <protection locked="0"/>
    </xf>
    <xf numFmtId="0" fontId="2" fillId="0" borderId="29" xfId="50" applyFont="1" applyFill="1" applyBorder="1" applyAlignment="1" applyProtection="1">
      <alignment horizontal="center"/>
      <protection locked="0"/>
    </xf>
    <xf numFmtId="0" fontId="4" fillId="0" borderId="29" xfId="50" applyFont="1" applyFill="1" applyBorder="1" applyAlignment="1" applyProtection="1">
      <alignment horizontal="center"/>
      <protection/>
    </xf>
    <xf numFmtId="0" fontId="2" fillId="32" borderId="12" xfId="50" applyFont="1" applyFill="1" applyBorder="1" applyAlignment="1" applyProtection="1">
      <alignment horizontal="center"/>
      <protection/>
    </xf>
    <xf numFmtId="0" fontId="2" fillId="32" borderId="13" xfId="50" applyFont="1" applyFill="1" applyBorder="1" applyAlignment="1" applyProtection="1">
      <alignment horizontal="center"/>
      <protection/>
    </xf>
    <xf numFmtId="0" fontId="2" fillId="32" borderId="14" xfId="50" applyFont="1" applyFill="1" applyBorder="1" applyAlignment="1" applyProtection="1">
      <alignment horizontal="center"/>
      <protection/>
    </xf>
    <xf numFmtId="0" fontId="2" fillId="32" borderId="15" xfId="50" applyFont="1" applyFill="1" applyBorder="1" applyAlignment="1" applyProtection="1">
      <alignment horizontal="center"/>
      <protection/>
    </xf>
    <xf numFmtId="0" fontId="0" fillId="32" borderId="30" xfId="50" applyFill="1" applyBorder="1" applyProtection="1">
      <alignment/>
      <protection/>
    </xf>
    <xf numFmtId="0" fontId="3" fillId="32" borderId="31" xfId="50" applyFont="1" applyFill="1" applyBorder="1" applyAlignment="1" applyProtection="1">
      <alignment horizontal="center" vertical="center"/>
      <protection/>
    </xf>
    <xf numFmtId="0" fontId="3" fillId="32" borderId="32" xfId="50" applyFont="1" applyFill="1" applyBorder="1" applyAlignment="1" applyProtection="1">
      <alignment horizontal="center" vertical="center"/>
      <protection/>
    </xf>
    <xf numFmtId="0" fontId="0" fillId="0" borderId="0" xfId="50" applyBorder="1" applyAlignment="1" applyProtection="1">
      <alignment horizontal="right"/>
      <protection/>
    </xf>
    <xf numFmtId="0" fontId="0" fillId="0" borderId="0" xfId="50" applyFill="1" applyBorder="1" applyAlignment="1" applyProtection="1">
      <alignment horizontal="right"/>
      <protection/>
    </xf>
    <xf numFmtId="0" fontId="0" fillId="0" borderId="33" xfId="50" applyFill="1" applyBorder="1" applyProtection="1">
      <alignment/>
      <protection/>
    </xf>
    <xf numFmtId="0" fontId="0" fillId="0" borderId="0" xfId="50" applyBorder="1" applyProtection="1">
      <alignment/>
      <protection/>
    </xf>
    <xf numFmtId="0" fontId="0" fillId="0" borderId="0" xfId="50" applyFill="1" applyBorder="1" applyProtection="1">
      <alignment/>
      <protection/>
    </xf>
    <xf numFmtId="0" fontId="3" fillId="0" borderId="33" xfId="50" applyFont="1" applyFill="1" applyBorder="1" applyAlignment="1" applyProtection="1">
      <alignment horizontal="center" vertical="center"/>
      <protection/>
    </xf>
    <xf numFmtId="0" fontId="0" fillId="32" borderId="10" xfId="50" applyFill="1" applyBorder="1" applyAlignment="1" applyProtection="1">
      <alignment horizontal="right"/>
      <protection/>
    </xf>
    <xf numFmtId="0" fontId="0" fillId="0" borderId="34" xfId="50" applyBorder="1" applyAlignment="1" applyProtection="1">
      <alignment horizontal="right"/>
      <protection locked="0"/>
    </xf>
    <xf numFmtId="0" fontId="0" fillId="0" borderId="20" xfId="50" applyBorder="1" applyAlignment="1" applyProtection="1">
      <alignment horizontal="right"/>
      <protection locked="0"/>
    </xf>
    <xf numFmtId="0" fontId="0" fillId="0" borderId="17" xfId="50" applyBorder="1" applyAlignment="1" applyProtection="1">
      <alignment horizontal="right"/>
      <protection locked="0"/>
    </xf>
    <xf numFmtId="0" fontId="0" fillId="0" borderId="35" xfId="50" applyBorder="1" applyAlignment="1" applyProtection="1">
      <alignment horizontal="right"/>
      <protection locked="0"/>
    </xf>
    <xf numFmtId="0" fontId="3" fillId="32" borderId="36" xfId="50" applyFont="1" applyFill="1" applyBorder="1" applyAlignment="1" applyProtection="1">
      <alignment horizontal="center" vertical="center"/>
      <protection/>
    </xf>
    <xf numFmtId="0" fontId="3" fillId="32" borderId="21" xfId="50" applyFont="1" applyFill="1" applyBorder="1" applyAlignment="1" applyProtection="1">
      <alignment horizontal="center" vertical="center"/>
      <protection/>
    </xf>
    <xf numFmtId="0" fontId="0" fillId="0" borderId="0" xfId="50" applyBorder="1" applyAlignment="1" applyProtection="1">
      <alignment horizontal="center"/>
      <protection/>
    </xf>
    <xf numFmtId="0" fontId="4" fillId="0" borderId="0" xfId="50" applyFont="1" applyProtection="1">
      <alignment/>
      <protection/>
    </xf>
    <xf numFmtId="0" fontId="0" fillId="0" borderId="0" xfId="50" applyFill="1" applyBorder="1" applyAlignment="1" applyProtection="1">
      <alignment horizontal="center"/>
      <protection/>
    </xf>
    <xf numFmtId="1" fontId="2" fillId="0" borderId="0" xfId="50" applyNumberFormat="1" applyFont="1" applyFill="1" applyBorder="1" applyAlignment="1" applyProtection="1">
      <alignment horizontal="center"/>
      <protection/>
    </xf>
    <xf numFmtId="0" fontId="2" fillId="32" borderId="11" xfId="50" applyFont="1" applyFill="1" applyBorder="1" applyAlignment="1" applyProtection="1">
      <alignment horizontal="center"/>
      <protection/>
    </xf>
    <xf numFmtId="0" fontId="0" fillId="0" borderId="37" xfId="50" applyFill="1" applyBorder="1" applyAlignment="1" applyProtection="1">
      <alignment horizontal="right"/>
      <protection locked="0"/>
    </xf>
    <xf numFmtId="0" fontId="0" fillId="32" borderId="10" xfId="50" applyFill="1" applyBorder="1" applyProtection="1">
      <alignment/>
      <protection/>
    </xf>
    <xf numFmtId="0" fontId="0" fillId="32" borderId="16" xfId="50" applyFill="1" applyBorder="1" applyProtection="1">
      <alignment/>
      <protection/>
    </xf>
    <xf numFmtId="0" fontId="0" fillId="32" borderId="27" xfId="50" applyFill="1" applyBorder="1" applyAlignment="1" applyProtection="1">
      <alignment horizontal="center"/>
      <protection/>
    </xf>
    <xf numFmtId="0" fontId="0" fillId="0" borderId="33" xfId="50" applyFill="1" applyBorder="1" applyAlignment="1" applyProtection="1">
      <alignment horizontal="right"/>
      <protection/>
    </xf>
    <xf numFmtId="0" fontId="0" fillId="32" borderId="26" xfId="50" applyFill="1" applyBorder="1" applyAlignment="1" applyProtection="1">
      <alignment horizontal="right"/>
      <protection/>
    </xf>
    <xf numFmtId="0" fontId="0" fillId="0" borderId="22" xfId="50" applyBorder="1" applyAlignment="1" applyProtection="1">
      <alignment horizontal="right"/>
      <protection locked="0"/>
    </xf>
    <xf numFmtId="0" fontId="0" fillId="0" borderId="23" xfId="50" applyBorder="1" applyAlignment="1" applyProtection="1">
      <alignment horizontal="right"/>
      <protection locked="0"/>
    </xf>
    <xf numFmtId="0" fontId="0" fillId="0" borderId="24" xfId="50" applyBorder="1" applyAlignment="1" applyProtection="1">
      <alignment horizontal="right"/>
      <protection locked="0"/>
    </xf>
    <xf numFmtId="0" fontId="0" fillId="0" borderId="38" xfId="50" applyBorder="1" applyAlignment="1" applyProtection="1">
      <alignment horizontal="right"/>
      <protection locked="0"/>
    </xf>
    <xf numFmtId="0" fontId="0" fillId="0" borderId="19" xfId="50" applyBorder="1" applyAlignment="1" applyProtection="1">
      <alignment horizontal="right"/>
      <protection locked="0"/>
    </xf>
    <xf numFmtId="0" fontId="0" fillId="0" borderId="39" xfId="50" applyBorder="1" applyAlignment="1" applyProtection="1">
      <alignment horizontal="right"/>
      <protection locked="0"/>
    </xf>
    <xf numFmtId="0" fontId="0" fillId="0" borderId="29" xfId="50" applyBorder="1" applyAlignment="1" applyProtection="1">
      <alignment horizontal="right"/>
      <protection locked="0"/>
    </xf>
    <xf numFmtId="0" fontId="0" fillId="0" borderId="40" xfId="50" applyBorder="1" applyAlignment="1" applyProtection="1">
      <alignment horizontal="right"/>
      <protection locked="0"/>
    </xf>
    <xf numFmtId="0" fontId="0" fillId="32" borderId="41" xfId="50" applyFill="1" applyBorder="1" applyProtection="1">
      <alignment/>
      <protection/>
    </xf>
    <xf numFmtId="0" fontId="0" fillId="32" borderId="28" xfId="50" applyFill="1" applyBorder="1" applyProtection="1">
      <alignment/>
      <protection/>
    </xf>
    <xf numFmtId="0" fontId="0" fillId="32" borderId="42" xfId="50" applyFill="1" applyBorder="1" applyProtection="1">
      <alignment/>
      <protection/>
    </xf>
    <xf numFmtId="0" fontId="0" fillId="32" borderId="43" xfId="50" applyFill="1" applyBorder="1" applyProtection="1">
      <alignment/>
      <protection/>
    </xf>
    <xf numFmtId="0" fontId="0" fillId="32" borderId="44" xfId="50" applyFill="1" applyBorder="1" applyProtection="1">
      <alignment/>
      <protection/>
    </xf>
    <xf numFmtId="0" fontId="2" fillId="32" borderId="45" xfId="50" applyFont="1" applyFill="1" applyBorder="1" applyAlignment="1" applyProtection="1">
      <alignment horizontal="center"/>
      <protection/>
    </xf>
    <xf numFmtId="0" fontId="2" fillId="32" borderId="26" xfId="50" applyFont="1" applyFill="1" applyBorder="1" applyAlignment="1" applyProtection="1">
      <alignment horizontal="center"/>
      <protection/>
    </xf>
    <xf numFmtId="0" fontId="0" fillId="32" borderId="38" xfId="50" applyFill="1" applyBorder="1" applyAlignment="1" applyProtection="1">
      <alignment horizontal="right"/>
      <protection/>
    </xf>
    <xf numFmtId="0" fontId="0" fillId="32" borderId="17" xfId="50" applyFill="1" applyBorder="1" applyAlignment="1" applyProtection="1">
      <alignment horizontal="right"/>
      <protection/>
    </xf>
    <xf numFmtId="0" fontId="0" fillId="0" borderId="26" xfId="50" applyFill="1" applyBorder="1" applyAlignment="1" applyProtection="1">
      <alignment horizontal="center"/>
      <protection locked="0"/>
    </xf>
    <xf numFmtId="0" fontId="0" fillId="0" borderId="10" xfId="50" applyFill="1" applyBorder="1" applyAlignment="1" applyProtection="1">
      <alignment horizontal="center"/>
      <protection locked="0"/>
    </xf>
    <xf numFmtId="0" fontId="0" fillId="0" borderId="37" xfId="50" applyFill="1" applyBorder="1" applyAlignment="1" applyProtection="1">
      <alignment horizontal="center"/>
      <protection locked="0"/>
    </xf>
    <xf numFmtId="0" fontId="0" fillId="0" borderId="25" xfId="50" applyBorder="1" applyAlignment="1" applyProtection="1">
      <alignment horizontal="right"/>
      <protection locked="0"/>
    </xf>
    <xf numFmtId="0" fontId="0" fillId="0" borderId="23" xfId="50" applyFont="1" applyBorder="1" applyAlignment="1" applyProtection="1">
      <alignment horizontal="right"/>
      <protection locked="0"/>
    </xf>
    <xf numFmtId="0" fontId="0" fillId="0" borderId="46" xfId="50" applyBorder="1" applyAlignment="1" applyProtection="1">
      <alignment horizontal="right"/>
      <protection locked="0"/>
    </xf>
    <xf numFmtId="0" fontId="0" fillId="0" borderId="47" xfId="50" applyBorder="1" applyAlignment="1" applyProtection="1">
      <alignment horizontal="right"/>
      <protection locked="0"/>
    </xf>
    <xf numFmtId="0" fontId="0" fillId="0" borderId="48" xfId="50" applyBorder="1" applyAlignment="1" applyProtection="1">
      <alignment horizontal="right"/>
      <protection locked="0"/>
    </xf>
    <xf numFmtId="0" fontId="0" fillId="0" borderId="49" xfId="50" applyBorder="1" applyAlignment="1" applyProtection="1">
      <alignment horizontal="right"/>
      <protection locked="0"/>
    </xf>
    <xf numFmtId="0" fontId="0" fillId="0" borderId="50" xfId="50" applyBorder="1" applyAlignment="1" applyProtection="1">
      <alignment horizontal="right"/>
      <protection locked="0"/>
    </xf>
    <xf numFmtId="0" fontId="0" fillId="0" borderId="29" xfId="50" applyFont="1" applyBorder="1" applyAlignment="1" applyProtection="1">
      <alignment horizontal="right"/>
      <protection locked="0"/>
    </xf>
    <xf numFmtId="0" fontId="0" fillId="0" borderId="43" xfId="50" applyBorder="1" applyAlignment="1" applyProtection="1">
      <alignment horizontal="right"/>
      <protection locked="0"/>
    </xf>
    <xf numFmtId="0" fontId="0" fillId="0" borderId="28" xfId="50" applyBorder="1" applyAlignment="1" applyProtection="1">
      <alignment horizontal="right"/>
      <protection locked="0"/>
    </xf>
    <xf numFmtId="0" fontId="0" fillId="0" borderId="44" xfId="50" applyBorder="1" applyAlignment="1" applyProtection="1">
      <alignment horizontal="right"/>
      <protection locked="0"/>
    </xf>
    <xf numFmtId="0" fontId="0" fillId="0" borderId="41" xfId="50" applyBorder="1" applyAlignment="1" applyProtection="1">
      <alignment horizontal="right"/>
      <protection locked="0"/>
    </xf>
    <xf numFmtId="0" fontId="0" fillId="0" borderId="28" xfId="50" applyFont="1" applyBorder="1" applyAlignment="1" applyProtection="1">
      <alignment horizontal="right"/>
      <protection locked="0"/>
    </xf>
    <xf numFmtId="0" fontId="0" fillId="0" borderId="18" xfId="50" applyBorder="1" applyAlignment="1" applyProtection="1">
      <alignment horizontal="right"/>
      <protection locked="0"/>
    </xf>
    <xf numFmtId="0" fontId="0" fillId="32" borderId="21" xfId="50" applyNumberFormat="1" applyFont="1" applyFill="1" applyBorder="1" applyProtection="1">
      <alignment/>
      <protection/>
    </xf>
    <xf numFmtId="0" fontId="0" fillId="32" borderId="51" xfId="50" applyFill="1" applyBorder="1" applyProtection="1">
      <alignment/>
      <protection/>
    </xf>
    <xf numFmtId="0" fontId="0" fillId="32" borderId="52" xfId="50" applyFill="1" applyBorder="1" applyProtection="1">
      <alignment/>
      <protection/>
    </xf>
    <xf numFmtId="0" fontId="0" fillId="32" borderId="53" xfId="50" applyFill="1" applyBorder="1" applyProtection="1">
      <alignment/>
      <protection/>
    </xf>
    <xf numFmtId="0" fontId="0" fillId="0" borderId="54" xfId="50" applyFill="1" applyBorder="1" applyProtection="1">
      <alignment/>
      <protection locked="0"/>
    </xf>
    <xf numFmtId="0" fontId="0" fillId="0" borderId="21" xfId="50" applyFont="1" applyFill="1" applyBorder="1" applyProtection="1">
      <alignment/>
      <protection locked="0"/>
    </xf>
    <xf numFmtId="0" fontId="5" fillId="0" borderId="0" xfId="50" applyFo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3" fillId="33" borderId="27" xfId="0" applyFont="1" applyFill="1" applyBorder="1" applyAlignment="1" applyProtection="1">
      <alignment horizontal="center" vertical="top" wrapText="1"/>
      <protection/>
    </xf>
    <xf numFmtId="0" fontId="15" fillId="33" borderId="27" xfId="0" applyFont="1" applyFill="1" applyBorder="1" applyAlignment="1" applyProtection="1">
      <alignment horizontal="center" vertical="top" wrapText="1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1" fontId="0" fillId="0" borderId="55" xfId="0" applyNumberFormat="1" applyFont="1" applyFill="1" applyBorder="1" applyAlignment="1" applyProtection="1">
      <alignment/>
      <protection/>
    </xf>
    <xf numFmtId="1" fontId="0" fillId="0" borderId="52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1" fontId="0" fillId="0" borderId="32" xfId="0" applyNumberFormat="1" applyFont="1" applyFill="1" applyBorder="1" applyAlignment="1" applyProtection="1">
      <alignment/>
      <protection/>
    </xf>
    <xf numFmtId="9" fontId="0" fillId="0" borderId="17" xfId="51" applyFont="1" applyFill="1" applyBorder="1" applyAlignment="1" applyProtection="1">
      <alignment horizontal="center"/>
      <protection/>
    </xf>
    <xf numFmtId="9" fontId="0" fillId="0" borderId="19" xfId="51" applyFont="1" applyFill="1" applyBorder="1" applyAlignment="1" applyProtection="1">
      <alignment horizontal="center"/>
      <protection/>
    </xf>
    <xf numFmtId="10" fontId="14" fillId="0" borderId="38" xfId="51" applyNumberFormat="1" applyFont="1" applyFill="1" applyBorder="1" applyAlignment="1" applyProtection="1">
      <alignment horizontal="center"/>
      <protection/>
    </xf>
    <xf numFmtId="0" fontId="2" fillId="33" borderId="54" xfId="0" applyFont="1" applyFill="1" applyBorder="1" applyAlignment="1" applyProtection="1">
      <alignment horizontal="center" vertical="center"/>
      <protection/>
    </xf>
    <xf numFmtId="1" fontId="0" fillId="0" borderId="40" xfId="0" applyNumberFormat="1" applyFont="1" applyFill="1" applyBorder="1" applyAlignment="1" applyProtection="1">
      <alignment/>
      <protection/>
    </xf>
    <xf numFmtId="1" fontId="0" fillId="0" borderId="29" xfId="0" applyNumberFormat="1" applyFont="1" applyFill="1" applyBorder="1" applyAlignment="1" applyProtection="1">
      <alignment/>
      <protection/>
    </xf>
    <xf numFmtId="1" fontId="0" fillId="0" borderId="56" xfId="0" applyNumberFormat="1" applyFont="1" applyFill="1" applyBorder="1" applyAlignment="1" applyProtection="1">
      <alignment/>
      <protection/>
    </xf>
    <xf numFmtId="1" fontId="0" fillId="0" borderId="54" xfId="0" applyNumberFormat="1" applyFont="1" applyFill="1" applyBorder="1" applyAlignment="1" applyProtection="1">
      <alignment/>
      <protection/>
    </xf>
    <xf numFmtId="9" fontId="0" fillId="0" borderId="40" xfId="51" applyFont="1" applyFill="1" applyBorder="1" applyAlignment="1" applyProtection="1">
      <alignment horizontal="center"/>
      <protection/>
    </xf>
    <xf numFmtId="9" fontId="0" fillId="0" borderId="29" xfId="51" applyFont="1" applyFill="1" applyBorder="1" applyAlignment="1" applyProtection="1">
      <alignment horizontal="center"/>
      <protection/>
    </xf>
    <xf numFmtId="10" fontId="14" fillId="0" borderId="39" xfId="51" applyNumberFormat="1" applyFont="1" applyFill="1" applyBorder="1" applyAlignment="1" applyProtection="1">
      <alignment horizontal="center"/>
      <protection/>
    </xf>
    <xf numFmtId="1" fontId="0" fillId="0" borderId="53" xfId="0" applyNumberFormat="1" applyFont="1" applyFill="1" applyBorder="1" applyAlignment="1" applyProtection="1">
      <alignment/>
      <protection/>
    </xf>
    <xf numFmtId="1" fontId="0" fillId="0" borderId="33" xfId="0" applyNumberFormat="1" applyFont="1" applyFill="1" applyBorder="1" applyAlignment="1" applyProtection="1">
      <alignment/>
      <protection/>
    </xf>
    <xf numFmtId="0" fontId="2" fillId="35" borderId="36" xfId="0" applyFont="1" applyFill="1" applyBorder="1" applyAlignment="1" applyProtection="1">
      <alignment/>
      <protection/>
    </xf>
    <xf numFmtId="1" fontId="2" fillId="35" borderId="24" xfId="0" applyNumberFormat="1" applyFont="1" applyFill="1" applyBorder="1" applyAlignment="1" applyProtection="1">
      <alignment/>
      <protection/>
    </xf>
    <xf numFmtId="1" fontId="2" fillId="35" borderId="23" xfId="0" applyNumberFormat="1" applyFont="1" applyFill="1" applyBorder="1" applyAlignment="1" applyProtection="1">
      <alignment/>
      <protection/>
    </xf>
    <xf numFmtId="1" fontId="2" fillId="35" borderId="57" xfId="0" applyNumberFormat="1" applyFont="1" applyFill="1" applyBorder="1" applyAlignment="1" applyProtection="1">
      <alignment/>
      <protection/>
    </xf>
    <xf numFmtId="0" fontId="2" fillId="34" borderId="36" xfId="0" applyFont="1" applyFill="1" applyBorder="1" applyAlignment="1" applyProtection="1">
      <alignment/>
      <protection/>
    </xf>
    <xf numFmtId="9" fontId="2" fillId="35" borderId="24" xfId="51" applyFont="1" applyFill="1" applyBorder="1" applyAlignment="1" applyProtection="1">
      <alignment horizontal="center"/>
      <protection/>
    </xf>
    <xf numFmtId="9" fontId="2" fillId="35" borderId="23" xfId="51" applyFont="1" applyFill="1" applyBorder="1" applyAlignment="1" applyProtection="1">
      <alignment horizontal="center"/>
      <protection/>
    </xf>
    <xf numFmtId="10" fontId="16" fillId="35" borderId="22" xfId="51" applyNumberFormat="1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1" fontId="0" fillId="0" borderId="58" xfId="0" applyNumberFormat="1" applyFont="1" applyFill="1" applyBorder="1" applyAlignment="1" applyProtection="1">
      <alignment/>
      <protection/>
    </xf>
    <xf numFmtId="1" fontId="0" fillId="0" borderId="59" xfId="0" applyNumberFormat="1" applyFont="1" applyFill="1" applyBorder="1" applyAlignment="1" applyProtection="1">
      <alignment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9" fontId="0" fillId="0" borderId="0" xfId="0" applyNumberFormat="1" applyAlignment="1" applyProtection="1">
      <alignment/>
      <protection/>
    </xf>
    <xf numFmtId="0" fontId="8" fillId="3" borderId="32" xfId="0" applyFont="1" applyFill="1" applyBorder="1" applyAlignment="1" applyProtection="1">
      <alignment/>
      <protection/>
    </xf>
    <xf numFmtId="164" fontId="11" fillId="3" borderId="17" xfId="0" applyNumberFormat="1" applyFont="1" applyFill="1" applyBorder="1" applyAlignment="1" applyProtection="1">
      <alignment/>
      <protection/>
    </xf>
    <xf numFmtId="164" fontId="11" fillId="3" borderId="58" xfId="0" applyNumberFormat="1" applyFont="1" applyFill="1" applyBorder="1" applyAlignment="1" applyProtection="1">
      <alignment/>
      <protection/>
    </xf>
    <xf numFmtId="164" fontId="10" fillId="3" borderId="0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center" vertical="top" wrapText="1"/>
      <protection/>
    </xf>
    <xf numFmtId="0" fontId="0" fillId="0" borderId="57" xfId="0" applyFill="1" applyBorder="1" applyAlignment="1" applyProtection="1">
      <alignment horizontal="center" vertical="top" wrapText="1"/>
      <protection/>
    </xf>
    <xf numFmtId="0" fontId="0" fillId="0" borderId="60" xfId="0" applyFill="1" applyBorder="1" applyAlignment="1" applyProtection="1">
      <alignment horizontal="center" vertical="top" wrapText="1"/>
      <protection/>
    </xf>
    <xf numFmtId="0" fontId="2" fillId="36" borderId="52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8" fillId="3" borderId="11" xfId="0" applyFont="1" applyFill="1" applyBorder="1" applyAlignment="1" applyProtection="1">
      <alignment/>
      <protection/>
    </xf>
    <xf numFmtId="164" fontId="8" fillId="3" borderId="13" xfId="0" applyNumberFormat="1" applyFont="1" applyFill="1" applyBorder="1" applyAlignment="1" applyProtection="1">
      <alignment/>
      <protection/>
    </xf>
    <xf numFmtId="164" fontId="8" fillId="3" borderId="12" xfId="0" applyNumberFormat="1" applyFont="1" applyFill="1" applyBorder="1" applyAlignment="1" applyProtection="1">
      <alignment/>
      <protection/>
    </xf>
    <xf numFmtId="0" fontId="8" fillId="37" borderId="45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2" fillId="33" borderId="47" xfId="0" applyFont="1" applyFill="1" applyBorder="1" applyAlignment="1" applyProtection="1">
      <alignment/>
      <protection/>
    </xf>
    <xf numFmtId="0" fontId="0" fillId="0" borderId="61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164" fontId="7" fillId="33" borderId="29" xfId="0" applyNumberFormat="1" applyFont="1" applyFill="1" applyBorder="1" applyAlignment="1" applyProtection="1">
      <alignment/>
      <protection/>
    </xf>
    <xf numFmtId="0" fontId="7" fillId="0" borderId="61" xfId="0" applyFont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64" fontId="10" fillId="33" borderId="1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15" fillId="0" borderId="10" xfId="0" applyFont="1" applyFill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/>
      <protection/>
    </xf>
    <xf numFmtId="9" fontId="2" fillId="0" borderId="62" xfId="0" applyNumberFormat="1" applyFont="1" applyBorder="1" applyAlignment="1" applyProtection="1">
      <alignment horizontal="center"/>
      <protection/>
    </xf>
    <xf numFmtId="9" fontId="2" fillId="0" borderId="16" xfId="0" applyNumberFormat="1" applyFont="1" applyBorder="1" applyAlignment="1" applyProtection="1">
      <alignment horizontal="center"/>
      <protection/>
    </xf>
    <xf numFmtId="10" fontId="16" fillId="0" borderId="16" xfId="0" applyNumberFormat="1" applyFont="1" applyBorder="1" applyAlignment="1" applyProtection="1">
      <alignment horizontal="center"/>
      <protection/>
    </xf>
    <xf numFmtId="0" fontId="2" fillId="0" borderId="54" xfId="0" applyFont="1" applyBorder="1" applyAlignment="1" applyProtection="1">
      <alignment/>
      <protection/>
    </xf>
    <xf numFmtId="10" fontId="16" fillId="0" borderId="62" xfId="0" applyNumberFormat="1" applyFont="1" applyBorder="1" applyAlignment="1" applyProtection="1">
      <alignment horizontal="center"/>
      <protection/>
    </xf>
    <xf numFmtId="0" fontId="2" fillId="0" borderId="36" xfId="0" applyFont="1" applyBorder="1" applyAlignment="1" applyProtection="1">
      <alignment/>
      <protection/>
    </xf>
    <xf numFmtId="9" fontId="2" fillId="0" borderId="63" xfId="0" applyNumberFormat="1" applyFont="1" applyBorder="1" applyAlignment="1" applyProtection="1">
      <alignment horizontal="center"/>
      <protection/>
    </xf>
    <xf numFmtId="10" fontId="16" fillId="0" borderId="6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32" borderId="44" xfId="0" applyFill="1" applyBorder="1" applyAlignment="1" applyProtection="1">
      <alignment horizontal="center"/>
      <protection/>
    </xf>
    <xf numFmtId="0" fontId="0" fillId="32" borderId="28" xfId="0" applyFill="1" applyBorder="1" applyAlignment="1" applyProtection="1">
      <alignment horizontal="center"/>
      <protection/>
    </xf>
    <xf numFmtId="0" fontId="0" fillId="32" borderId="43" xfId="0" applyFill="1" applyBorder="1" applyAlignment="1" applyProtection="1">
      <alignment horizontal="center"/>
      <protection/>
    </xf>
    <xf numFmtId="0" fontId="0" fillId="32" borderId="42" xfId="0" applyFill="1" applyBorder="1" applyAlignment="1" applyProtection="1">
      <alignment horizontal="center"/>
      <protection/>
    </xf>
    <xf numFmtId="0" fontId="0" fillId="32" borderId="41" xfId="0" applyFill="1" applyBorder="1" applyAlignment="1" applyProtection="1">
      <alignment horizontal="center"/>
      <protection/>
    </xf>
    <xf numFmtId="0" fontId="0" fillId="32" borderId="22" xfId="0" applyFill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55" xfId="0" applyFill="1" applyBorder="1" applyAlignment="1" applyProtection="1">
      <alignment horizontal="right"/>
      <protection/>
    </xf>
    <xf numFmtId="0" fontId="0" fillId="0" borderId="58" xfId="0" applyFill="1" applyBorder="1" applyAlignment="1" applyProtection="1">
      <alignment horizontal="right"/>
      <protection/>
    </xf>
    <xf numFmtId="0" fontId="0" fillId="0" borderId="64" xfId="0" applyFill="1" applyBorder="1" applyAlignment="1" applyProtection="1">
      <alignment horizontal="right"/>
      <protection/>
    </xf>
    <xf numFmtId="0" fontId="0" fillId="0" borderId="65" xfId="0" applyFill="1" applyBorder="1" applyAlignment="1" applyProtection="1">
      <alignment horizontal="right"/>
      <protection/>
    </xf>
    <xf numFmtId="0" fontId="0" fillId="0" borderId="66" xfId="0" applyFill="1" applyBorder="1" applyAlignment="1" applyProtection="1">
      <alignment horizontal="right"/>
      <protection/>
    </xf>
    <xf numFmtId="0" fontId="0" fillId="0" borderId="46" xfId="0" applyFill="1" applyBorder="1" applyAlignment="1" applyProtection="1">
      <alignment horizontal="right"/>
      <protection/>
    </xf>
    <xf numFmtId="0" fontId="0" fillId="0" borderId="54" xfId="0" applyBorder="1" applyAlignment="1" applyProtection="1">
      <alignment horizontal="center"/>
      <protection/>
    </xf>
    <xf numFmtId="0" fontId="0" fillId="0" borderId="54" xfId="0" applyFill="1" applyBorder="1" applyAlignment="1" applyProtection="1">
      <alignment horizontal="right"/>
      <protection/>
    </xf>
    <xf numFmtId="0" fontId="0" fillId="0" borderId="29" xfId="0" applyFill="1" applyBorder="1" applyAlignment="1" applyProtection="1">
      <alignment horizontal="right"/>
      <protection/>
    </xf>
    <xf numFmtId="0" fontId="0" fillId="0" borderId="39" xfId="0" applyFill="1" applyBorder="1" applyAlignment="1" applyProtection="1">
      <alignment horizontal="right"/>
      <protection/>
    </xf>
    <xf numFmtId="0" fontId="0" fillId="0" borderId="67" xfId="0" applyFill="1" applyBorder="1" applyAlignment="1" applyProtection="1">
      <alignment horizontal="right"/>
      <protection/>
    </xf>
    <xf numFmtId="0" fontId="0" fillId="0" borderId="33" xfId="0" applyFill="1" applyBorder="1" applyAlignment="1" applyProtection="1">
      <alignment horizontal="right"/>
      <protection/>
    </xf>
    <xf numFmtId="0" fontId="0" fillId="0" borderId="52" xfId="0" applyFill="1" applyBorder="1" applyAlignment="1" applyProtection="1">
      <alignment horizontal="right"/>
      <protection/>
    </xf>
    <xf numFmtId="0" fontId="0" fillId="0" borderId="56" xfId="0" applyFill="1" applyBorder="1" applyAlignment="1" applyProtection="1">
      <alignment horizontal="right"/>
      <protection/>
    </xf>
    <xf numFmtId="0" fontId="0" fillId="0" borderId="68" xfId="0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right"/>
      <protection/>
    </xf>
    <xf numFmtId="0" fontId="0" fillId="0" borderId="54" xfId="0" applyFill="1" applyBorder="1" applyAlignment="1" applyProtection="1">
      <alignment horizontal="center"/>
      <protection/>
    </xf>
    <xf numFmtId="0" fontId="0" fillId="0" borderId="69" xfId="0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0" fillId="32" borderId="11" xfId="0" applyFill="1" applyBorder="1" applyAlignment="1" applyProtection="1">
      <alignment horizontal="right"/>
      <protection/>
    </xf>
    <xf numFmtId="0" fontId="0" fillId="32" borderId="10" xfId="0" applyFill="1" applyBorder="1" applyAlignment="1" applyProtection="1">
      <alignment horizontal="right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right"/>
      <protection/>
    </xf>
    <xf numFmtId="0" fontId="0" fillId="0" borderId="19" xfId="0" applyFill="1" applyBorder="1" applyAlignment="1" applyProtection="1">
      <alignment horizontal="right"/>
      <protection/>
    </xf>
    <xf numFmtId="0" fontId="0" fillId="0" borderId="38" xfId="0" applyFill="1" applyBorder="1" applyAlignment="1" applyProtection="1">
      <alignment horizontal="right"/>
      <protection/>
    </xf>
    <xf numFmtId="0" fontId="0" fillId="0" borderId="70" xfId="0" applyBorder="1" applyAlignment="1" applyProtection="1">
      <alignment horizontal="center"/>
      <protection/>
    </xf>
    <xf numFmtId="0" fontId="0" fillId="0" borderId="70" xfId="0" applyFill="1" applyBorder="1" applyAlignment="1" applyProtection="1">
      <alignment horizontal="center"/>
      <protection/>
    </xf>
    <xf numFmtId="0" fontId="0" fillId="0" borderId="71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32" borderId="13" xfId="0" applyFill="1" applyBorder="1" applyAlignment="1" applyProtection="1">
      <alignment horizontal="right"/>
      <protection/>
    </xf>
    <xf numFmtId="0" fontId="0" fillId="32" borderId="12" xfId="0" applyFill="1" applyBorder="1" applyAlignment="1" applyProtection="1">
      <alignment horizontal="right"/>
      <protection/>
    </xf>
    <xf numFmtId="0" fontId="0" fillId="32" borderId="45" xfId="0" applyFill="1" applyBorder="1" applyAlignment="1" applyProtection="1">
      <alignment horizontal="right"/>
      <protection/>
    </xf>
    <xf numFmtId="0" fontId="0" fillId="0" borderId="3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2" fillId="32" borderId="15" xfId="0" applyFont="1" applyFill="1" applyBorder="1" applyAlignment="1" applyProtection="1">
      <alignment horizontal="center"/>
      <protection/>
    </xf>
    <xf numFmtId="0" fontId="0" fillId="32" borderId="30" xfId="0" applyFill="1" applyBorder="1" applyAlignment="1" applyProtection="1">
      <alignment horizontal="center"/>
      <protection/>
    </xf>
    <xf numFmtId="0" fontId="0" fillId="32" borderId="23" xfId="0" applyFill="1" applyBorder="1" applyAlignment="1" applyProtection="1">
      <alignment horizontal="center"/>
      <protection/>
    </xf>
    <xf numFmtId="0" fontId="0" fillId="32" borderId="25" xfId="0" applyFill="1" applyBorder="1" applyAlignment="1" applyProtection="1">
      <alignment horizontal="center"/>
      <protection/>
    </xf>
    <xf numFmtId="0" fontId="0" fillId="32" borderId="24" xfId="0" applyFill="1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72" xfId="0" applyFill="1" applyBorder="1" applyAlignment="1" applyProtection="1">
      <alignment horizontal="right"/>
      <protection/>
    </xf>
    <xf numFmtId="0" fontId="0" fillId="33" borderId="47" xfId="0" applyFill="1" applyBorder="1" applyAlignment="1" applyProtection="1">
      <alignment horizontal="right"/>
      <protection/>
    </xf>
    <xf numFmtId="0" fontId="0" fillId="33" borderId="49" xfId="0" applyFill="1" applyBorder="1" applyAlignment="1" applyProtection="1">
      <alignment horizontal="right"/>
      <protection/>
    </xf>
    <xf numFmtId="2" fontId="0" fillId="33" borderId="40" xfId="0" applyNumberFormat="1" applyFill="1" applyBorder="1" applyAlignment="1" applyProtection="1">
      <alignment horizontal="right"/>
      <protection/>
    </xf>
    <xf numFmtId="2" fontId="0" fillId="33" borderId="29" xfId="0" applyNumberFormat="1" applyFill="1" applyBorder="1" applyAlignment="1" applyProtection="1">
      <alignment horizontal="right"/>
      <protection/>
    </xf>
    <xf numFmtId="2" fontId="0" fillId="33" borderId="39" xfId="0" applyNumberFormat="1" applyFill="1" applyBorder="1" applyAlignment="1" applyProtection="1">
      <alignment horizontal="right"/>
      <protection/>
    </xf>
    <xf numFmtId="0" fontId="0" fillId="33" borderId="62" xfId="0" applyFill="1" applyBorder="1" applyAlignment="1" applyProtection="1">
      <alignment horizontal="center"/>
      <protection/>
    </xf>
    <xf numFmtId="0" fontId="0" fillId="33" borderId="67" xfId="0" applyFill="1" applyBorder="1" applyAlignment="1" applyProtection="1">
      <alignment horizontal="right"/>
      <protection/>
    </xf>
    <xf numFmtId="0" fontId="0" fillId="33" borderId="29" xfId="0" applyFill="1" applyBorder="1" applyAlignment="1" applyProtection="1">
      <alignment horizontal="right"/>
      <protection/>
    </xf>
    <xf numFmtId="0" fontId="0" fillId="33" borderId="50" xfId="0" applyFill="1" applyBorder="1" applyAlignment="1" applyProtection="1">
      <alignment horizontal="right"/>
      <protection/>
    </xf>
    <xf numFmtId="0" fontId="0" fillId="33" borderId="28" xfId="0" applyFill="1" applyBorder="1" applyAlignment="1" applyProtection="1">
      <alignment horizontal="right"/>
      <protection/>
    </xf>
    <xf numFmtId="2" fontId="2" fillId="32" borderId="11" xfId="0" applyNumberFormat="1" applyFont="1" applyFill="1" applyBorder="1" applyAlignment="1" applyProtection="1">
      <alignment horizontal="center"/>
      <protection/>
    </xf>
    <xf numFmtId="2" fontId="2" fillId="32" borderId="13" xfId="0" applyNumberFormat="1" applyFont="1" applyFill="1" applyBorder="1" applyAlignment="1" applyProtection="1">
      <alignment horizontal="center"/>
      <protection/>
    </xf>
    <xf numFmtId="2" fontId="2" fillId="32" borderId="12" xfId="0" applyNumberFormat="1" applyFont="1" applyFill="1" applyBorder="1" applyAlignment="1" applyProtection="1">
      <alignment horizontal="center"/>
      <protection/>
    </xf>
    <xf numFmtId="0" fontId="0" fillId="0" borderId="50" xfId="0" applyFill="1" applyBorder="1" applyAlignment="1" applyProtection="1">
      <alignment horizontal="right"/>
      <protection/>
    </xf>
    <xf numFmtId="0" fontId="0" fillId="0" borderId="29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2" fillId="32" borderId="11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0" fontId="2" fillId="32" borderId="12" xfId="0" applyFont="1" applyFill="1" applyBorder="1" applyAlignment="1" applyProtection="1">
      <alignment horizontal="center"/>
      <protection/>
    </xf>
    <xf numFmtId="0" fontId="2" fillId="32" borderId="14" xfId="0" applyFont="1" applyFill="1" applyBorder="1" applyAlignment="1" applyProtection="1">
      <alignment horizontal="center"/>
      <protection/>
    </xf>
    <xf numFmtId="0" fontId="2" fillId="32" borderId="4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47" xfId="0" applyFill="1" applyBorder="1" applyAlignment="1" applyProtection="1">
      <alignment horizontal="right"/>
      <protection/>
    </xf>
    <xf numFmtId="0" fontId="0" fillId="0" borderId="49" xfId="0" applyFill="1" applyBorder="1" applyAlignment="1" applyProtection="1">
      <alignment horizontal="right"/>
      <protection/>
    </xf>
    <xf numFmtId="0" fontId="0" fillId="0" borderId="18" xfId="0" applyFill="1" applyBorder="1" applyAlignment="1" applyProtection="1">
      <alignment horizontal="right"/>
      <protection/>
    </xf>
    <xf numFmtId="0" fontId="0" fillId="32" borderId="11" xfId="0" applyFill="1" applyBorder="1" applyAlignment="1" applyProtection="1">
      <alignment horizontal="center"/>
      <protection/>
    </xf>
    <xf numFmtId="0" fontId="0" fillId="32" borderId="13" xfId="0" applyFill="1" applyBorder="1" applyAlignment="1" applyProtection="1">
      <alignment horizontal="center"/>
      <protection/>
    </xf>
    <xf numFmtId="0" fontId="0" fillId="32" borderId="45" xfId="0" applyFill="1" applyBorder="1" applyAlignment="1" applyProtection="1">
      <alignment horizontal="center"/>
      <protection/>
    </xf>
    <xf numFmtId="0" fontId="0" fillId="32" borderId="14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/>
    </xf>
    <xf numFmtId="0" fontId="0" fillId="33" borderId="49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right"/>
      <protection/>
    </xf>
    <xf numFmtId="0" fontId="0" fillId="33" borderId="19" xfId="0" applyFill="1" applyBorder="1" applyAlignment="1" applyProtection="1">
      <alignment horizontal="right"/>
      <protection/>
    </xf>
    <xf numFmtId="0" fontId="0" fillId="33" borderId="38" xfId="0" applyFill="1" applyBorder="1" applyAlignment="1" applyProtection="1">
      <alignment horizontal="right"/>
      <protection/>
    </xf>
    <xf numFmtId="0" fontId="0" fillId="33" borderId="50" xfId="0" applyFill="1" applyBorder="1" applyAlignment="1" applyProtection="1">
      <alignment horizontal="center"/>
      <protection/>
    </xf>
    <xf numFmtId="0" fontId="0" fillId="33" borderId="40" xfId="0" applyFill="1" applyBorder="1" applyAlignment="1" applyProtection="1">
      <alignment horizontal="right"/>
      <protection/>
    </xf>
    <xf numFmtId="0" fontId="0" fillId="33" borderId="39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32" borderId="21" xfId="0" applyFill="1" applyBorder="1" applyAlignment="1" applyProtection="1">
      <alignment horizontal="center"/>
      <protection/>
    </xf>
    <xf numFmtId="0" fontId="0" fillId="32" borderId="35" xfId="0" applyFill="1" applyBorder="1" applyAlignment="1" applyProtection="1">
      <alignment horizontal="center"/>
      <protection/>
    </xf>
    <xf numFmtId="0" fontId="0" fillId="32" borderId="34" xfId="0" applyFill="1" applyBorder="1" applyAlignment="1" applyProtection="1">
      <alignment horizontal="center"/>
      <protection/>
    </xf>
    <xf numFmtId="0" fontId="0" fillId="0" borderId="48" xfId="0" applyFill="1" applyBorder="1" applyAlignment="1" applyProtection="1">
      <alignment horizontal="right"/>
      <protection/>
    </xf>
    <xf numFmtId="0" fontId="0" fillId="33" borderId="55" xfId="0" applyFill="1" applyBorder="1" applyAlignment="1" applyProtection="1">
      <alignment horizontal="right"/>
      <protection/>
    </xf>
    <xf numFmtId="0" fontId="0" fillId="33" borderId="70" xfId="0" applyFill="1" applyBorder="1" applyAlignment="1" applyProtection="1">
      <alignment horizontal="center"/>
      <protection/>
    </xf>
    <xf numFmtId="0" fontId="0" fillId="33" borderId="43" xfId="0" applyFill="1" applyBorder="1" applyAlignment="1" applyProtection="1">
      <alignment horizontal="right"/>
      <protection/>
    </xf>
    <xf numFmtId="0" fontId="0" fillId="33" borderId="32" xfId="0" applyFill="1" applyBorder="1" applyAlignment="1" applyProtection="1">
      <alignment horizontal="center"/>
      <protection/>
    </xf>
    <xf numFmtId="0" fontId="3" fillId="32" borderId="15" xfId="0" applyFont="1" applyFill="1" applyBorder="1" applyAlignment="1" applyProtection="1">
      <alignment horizontal="center"/>
      <protection/>
    </xf>
    <xf numFmtId="0" fontId="2" fillId="32" borderId="73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32" borderId="29" xfId="50" applyFont="1" applyFill="1" applyBorder="1" applyAlignment="1" applyProtection="1">
      <alignment horizontal="left"/>
      <protection/>
    </xf>
    <xf numFmtId="0" fontId="0" fillId="32" borderId="28" xfId="50" applyFont="1" applyFill="1" applyBorder="1" applyAlignment="1" applyProtection="1">
      <alignment horizontal="left"/>
      <protection/>
    </xf>
    <xf numFmtId="0" fontId="0" fillId="0" borderId="54" xfId="50" applyFont="1" applyFill="1" applyBorder="1" applyProtection="1">
      <alignment/>
      <protection locked="0"/>
    </xf>
    <xf numFmtId="3" fontId="7" fillId="37" borderId="29" xfId="0" applyNumberFormat="1" applyFont="1" applyFill="1" applyBorder="1" applyAlignment="1" applyProtection="1">
      <alignment/>
      <protection/>
    </xf>
    <xf numFmtId="0" fontId="11" fillId="34" borderId="21" xfId="0" applyFont="1" applyFill="1" applyBorder="1" applyAlignment="1" applyProtection="1">
      <alignment/>
      <protection/>
    </xf>
    <xf numFmtId="0" fontId="11" fillId="37" borderId="50" xfId="0" applyFont="1" applyFill="1" applyBorder="1" applyAlignment="1" applyProtection="1">
      <alignment/>
      <protection/>
    </xf>
    <xf numFmtId="9" fontId="0" fillId="0" borderId="17" xfId="51" applyFont="1" applyFill="1" applyBorder="1" applyAlignment="1" applyProtection="1">
      <alignment horizontal="center"/>
      <protection/>
    </xf>
    <xf numFmtId="9" fontId="0" fillId="35" borderId="63" xfId="51" applyFont="1" applyFill="1" applyBorder="1" applyAlignment="1" applyProtection="1">
      <alignment horizontal="center"/>
      <protection/>
    </xf>
    <xf numFmtId="9" fontId="0" fillId="0" borderId="13" xfId="51" applyFont="1" applyFill="1" applyBorder="1" applyAlignment="1" applyProtection="1">
      <alignment horizontal="center"/>
      <protection/>
    </xf>
    <xf numFmtId="10" fontId="14" fillId="0" borderId="45" xfId="51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1" fillId="32" borderId="10" xfId="0" applyFont="1" applyFill="1" applyBorder="1" applyAlignment="1">
      <alignment horizontal="center" vertical="center"/>
    </xf>
    <xf numFmtId="1" fontId="2" fillId="37" borderId="27" xfId="0" applyNumberFormat="1" applyFont="1" applyFill="1" applyBorder="1" applyAlignment="1">
      <alignment horizontal="center" vertical="center"/>
    </xf>
    <xf numFmtId="1" fontId="2" fillId="37" borderId="27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/>
    </xf>
    <xf numFmtId="1" fontId="2" fillId="37" borderId="26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2" fillId="32" borderId="0" xfId="0" applyNumberFormat="1" applyFont="1" applyFill="1" applyBorder="1" applyAlignment="1">
      <alignment horizontal="center"/>
    </xf>
    <xf numFmtId="1" fontId="0" fillId="32" borderId="0" xfId="0" applyNumberFormat="1" applyFont="1" applyFill="1" applyBorder="1" applyAlignment="1">
      <alignment horizontal="center"/>
    </xf>
    <xf numFmtId="9" fontId="22" fillId="32" borderId="0" xfId="0" applyNumberFormat="1" applyFont="1" applyFill="1" applyBorder="1" applyAlignment="1">
      <alignment horizontal="center"/>
    </xf>
    <xf numFmtId="1" fontId="0" fillId="32" borderId="64" xfId="0" applyNumberFormat="1" applyFont="1" applyFill="1" applyBorder="1" applyAlignment="1">
      <alignment horizontal="center"/>
    </xf>
    <xf numFmtId="1" fontId="0" fillId="32" borderId="50" xfId="0" applyNumberFormat="1" applyFont="1" applyFill="1" applyBorder="1" applyAlignment="1">
      <alignment horizontal="center"/>
    </xf>
    <xf numFmtId="1" fontId="0" fillId="32" borderId="25" xfId="0" applyNumberFormat="1" applyFont="1" applyFill="1" applyBorder="1" applyAlignment="1">
      <alignment horizontal="center"/>
    </xf>
    <xf numFmtId="0" fontId="0" fillId="32" borderId="16" xfId="0" applyFill="1" applyBorder="1" applyAlignment="1" applyProtection="1">
      <alignment horizontal="center"/>
      <protection/>
    </xf>
    <xf numFmtId="0" fontId="0" fillId="32" borderId="62" xfId="0" applyFill="1" applyBorder="1" applyAlignment="1" applyProtection="1">
      <alignment horizontal="center"/>
      <protection/>
    </xf>
    <xf numFmtId="1" fontId="2" fillId="32" borderId="70" xfId="0" applyNumberFormat="1" applyFont="1" applyFill="1" applyBorder="1" applyAlignment="1">
      <alignment horizontal="center"/>
    </xf>
    <xf numFmtId="1" fontId="2" fillId="32" borderId="62" xfId="0" applyNumberFormat="1" applyFont="1" applyFill="1" applyBorder="1" applyAlignment="1">
      <alignment horizontal="center"/>
    </xf>
    <xf numFmtId="1" fontId="2" fillId="32" borderId="63" xfId="0" applyNumberFormat="1" applyFont="1" applyFill="1" applyBorder="1" applyAlignment="1">
      <alignment horizontal="center"/>
    </xf>
    <xf numFmtId="1" fontId="2" fillId="0" borderId="19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Fill="1" applyBorder="1" applyAlignment="1" applyProtection="1">
      <alignment horizontal="center"/>
      <protection locked="0"/>
    </xf>
    <xf numFmtId="1" fontId="2" fillId="0" borderId="29" xfId="0" applyNumberFormat="1" applyFont="1" applyBorder="1" applyAlignment="1" applyProtection="1">
      <alignment horizontal="center"/>
      <protection locked="0"/>
    </xf>
    <xf numFmtId="1" fontId="2" fillId="0" borderId="29" xfId="0" applyNumberFormat="1" applyFont="1" applyFill="1" applyBorder="1" applyAlignment="1" applyProtection="1">
      <alignment horizontal="center"/>
      <protection locked="0"/>
    </xf>
    <xf numFmtId="1" fontId="2" fillId="0" borderId="28" xfId="0" applyNumberFormat="1" applyFont="1" applyBorder="1" applyAlignment="1" applyProtection="1">
      <alignment horizontal="center"/>
      <protection locked="0"/>
    </xf>
    <xf numFmtId="1" fontId="2" fillId="0" borderId="28" xfId="0" applyNumberFormat="1" applyFont="1" applyFill="1" applyBorder="1" applyAlignment="1" applyProtection="1">
      <alignment horizontal="center"/>
      <protection locked="0"/>
    </xf>
    <xf numFmtId="1" fontId="2" fillId="0" borderId="40" xfId="0" applyNumberFormat="1" applyFont="1" applyBorder="1" applyAlignment="1" applyProtection="1">
      <alignment horizontal="center"/>
      <protection locked="0"/>
    </xf>
    <xf numFmtId="1" fontId="2" fillId="0" borderId="30" xfId="0" applyNumberFormat="1" applyFont="1" applyBorder="1" applyAlignment="1" applyProtection="1">
      <alignment horizontal="center"/>
      <protection locked="0"/>
    </xf>
    <xf numFmtId="1" fontId="2" fillId="0" borderId="23" xfId="0" applyNumberFormat="1" applyFont="1" applyBorder="1" applyAlignment="1" applyProtection="1">
      <alignment horizontal="center"/>
      <protection locked="0"/>
    </xf>
    <xf numFmtId="0" fontId="21" fillId="32" borderId="0" xfId="0" applyFont="1" applyFill="1" applyAlignment="1">
      <alignment/>
    </xf>
    <xf numFmtId="0" fontId="4" fillId="0" borderId="15" xfId="50" applyFont="1" applyBorder="1" applyAlignment="1" applyProtection="1">
      <alignment horizontal="center" vertical="center"/>
      <protection/>
    </xf>
    <xf numFmtId="0" fontId="4" fillId="0" borderId="73" xfId="50" applyFont="1" applyBorder="1" applyAlignment="1" applyProtection="1">
      <alignment horizontal="center" vertical="center"/>
      <protection/>
    </xf>
    <xf numFmtId="0" fontId="4" fillId="0" borderId="75" xfId="50" applyFont="1" applyBorder="1" applyAlignment="1" applyProtection="1">
      <alignment horizontal="center" vertical="center"/>
      <protection/>
    </xf>
    <xf numFmtId="0" fontId="0" fillId="32" borderId="17" xfId="50" applyFill="1" applyBorder="1" applyAlignment="1" applyProtection="1">
      <alignment horizontal="center"/>
      <protection/>
    </xf>
    <xf numFmtId="0" fontId="0" fillId="32" borderId="19" xfId="50" applyFill="1" applyBorder="1" applyAlignment="1" applyProtection="1">
      <alignment horizontal="center"/>
      <protection/>
    </xf>
    <xf numFmtId="0" fontId="0" fillId="32" borderId="38" xfId="50" applyFill="1" applyBorder="1" applyAlignment="1" applyProtection="1">
      <alignment horizontal="center"/>
      <protection/>
    </xf>
    <xf numFmtId="0" fontId="2" fillId="32" borderId="21" xfId="50" applyFont="1" applyFill="1" applyBorder="1" applyAlignment="1" applyProtection="1">
      <alignment horizontal="center"/>
      <protection/>
    </xf>
    <xf numFmtId="0" fontId="2" fillId="32" borderId="35" xfId="50" applyFont="1" applyFill="1" applyBorder="1" applyAlignment="1" applyProtection="1">
      <alignment horizontal="center"/>
      <protection/>
    </xf>
    <xf numFmtId="0" fontId="2" fillId="32" borderId="34" xfId="50" applyFont="1" applyFill="1" applyBorder="1" applyAlignment="1" applyProtection="1">
      <alignment horizontal="center"/>
      <protection/>
    </xf>
    <xf numFmtId="0" fontId="2" fillId="32" borderId="74" xfId="50" applyFont="1" applyFill="1" applyBorder="1" applyAlignment="1" applyProtection="1">
      <alignment horizontal="center"/>
      <protection/>
    </xf>
    <xf numFmtId="0" fontId="2" fillId="32" borderId="76" xfId="50" applyFont="1" applyFill="1" applyBorder="1" applyAlignment="1" applyProtection="1">
      <alignment horizontal="center"/>
      <protection/>
    </xf>
    <xf numFmtId="0" fontId="2" fillId="32" borderId="27" xfId="50" applyFont="1" applyFill="1" applyBorder="1" applyAlignment="1" applyProtection="1">
      <alignment horizontal="center" vertical="center"/>
      <protection/>
    </xf>
    <xf numFmtId="0" fontId="2" fillId="32" borderId="71" xfId="50" applyFont="1" applyFill="1" applyBorder="1" applyAlignment="1" applyProtection="1">
      <alignment horizontal="center" vertical="center"/>
      <protection/>
    </xf>
    <xf numFmtId="0" fontId="0" fillId="32" borderId="77" xfId="50" applyFill="1" applyBorder="1" applyAlignment="1" applyProtection="1">
      <alignment horizontal="center"/>
      <protection/>
    </xf>
    <xf numFmtId="0" fontId="0" fillId="32" borderId="78" xfId="50" applyFill="1" applyBorder="1" applyAlignment="1" applyProtection="1">
      <alignment horizontal="center"/>
      <protection/>
    </xf>
    <xf numFmtId="0" fontId="0" fillId="32" borderId="11" xfId="50" applyFill="1" applyBorder="1" applyAlignment="1" applyProtection="1">
      <alignment horizontal="center"/>
      <protection/>
    </xf>
    <xf numFmtId="0" fontId="0" fillId="32" borderId="13" xfId="50" applyFill="1" applyBorder="1" applyAlignment="1" applyProtection="1">
      <alignment horizontal="center"/>
      <protection/>
    </xf>
    <xf numFmtId="0" fontId="0" fillId="32" borderId="45" xfId="50" applyFill="1" applyBorder="1" applyAlignment="1" applyProtection="1">
      <alignment horizontal="center"/>
      <protection/>
    </xf>
    <xf numFmtId="0" fontId="3" fillId="32" borderId="21" xfId="50" applyFont="1" applyFill="1" applyBorder="1" applyAlignment="1" applyProtection="1">
      <alignment horizontal="center" vertical="center"/>
      <protection/>
    </xf>
    <xf numFmtId="0" fontId="3" fillId="32" borderId="36" xfId="50" applyFont="1" applyFill="1" applyBorder="1" applyAlignment="1" applyProtection="1">
      <alignment horizontal="center" vertical="center"/>
      <protection/>
    </xf>
    <xf numFmtId="0" fontId="0" fillId="32" borderId="15" xfId="50" applyFill="1" applyBorder="1" applyAlignment="1" applyProtection="1">
      <alignment horizontal="center"/>
      <protection/>
    </xf>
    <xf numFmtId="0" fontId="0" fillId="32" borderId="75" xfId="50" applyFill="1" applyBorder="1" applyAlignment="1" applyProtection="1">
      <alignment horizontal="center"/>
      <protection/>
    </xf>
    <xf numFmtId="0" fontId="0" fillId="0" borderId="33" xfId="50" applyFill="1" applyBorder="1" applyAlignment="1" applyProtection="1">
      <alignment horizontal="center"/>
      <protection/>
    </xf>
    <xf numFmtId="0" fontId="0" fillId="0" borderId="0" xfId="50" applyFill="1" applyBorder="1" applyAlignment="1" applyProtection="1">
      <alignment horizontal="center"/>
      <protection/>
    </xf>
    <xf numFmtId="0" fontId="2" fillId="32" borderId="15" xfId="50" applyFont="1" applyFill="1" applyBorder="1" applyAlignment="1" applyProtection="1">
      <alignment horizontal="center"/>
      <protection/>
    </xf>
    <xf numFmtId="0" fontId="2" fillId="32" borderId="75" xfId="50" applyFont="1" applyFill="1" applyBorder="1" applyAlignment="1" applyProtection="1">
      <alignment horizontal="center"/>
      <protection/>
    </xf>
    <xf numFmtId="0" fontId="3" fillId="32" borderId="27" xfId="50" applyFont="1" applyFill="1" applyBorder="1" applyAlignment="1" applyProtection="1">
      <alignment horizontal="center" vertical="center"/>
      <protection/>
    </xf>
    <xf numFmtId="0" fontId="3" fillId="32" borderId="26" xfId="50" applyFont="1" applyFill="1" applyBorder="1" applyAlignment="1" applyProtection="1">
      <alignment horizontal="center" vertical="center"/>
      <protection/>
    </xf>
    <xf numFmtId="0" fontId="2" fillId="32" borderId="17" xfId="50" applyFont="1" applyFill="1" applyBorder="1" applyAlignment="1" applyProtection="1">
      <alignment horizontal="center"/>
      <protection/>
    </xf>
    <xf numFmtId="0" fontId="0" fillId="32" borderId="18" xfId="50" applyFill="1" applyBorder="1" applyAlignment="1" applyProtection="1">
      <alignment horizontal="center"/>
      <protection/>
    </xf>
    <xf numFmtId="0" fontId="0" fillId="32" borderId="20" xfId="50" applyFont="1" applyFill="1" applyBorder="1" applyAlignment="1" applyProtection="1">
      <alignment horizontal="center"/>
      <protection/>
    </xf>
    <xf numFmtId="0" fontId="0" fillId="32" borderId="17" xfId="50" applyFont="1" applyFill="1" applyBorder="1" applyAlignment="1" applyProtection="1">
      <alignment horizontal="center"/>
      <protection/>
    </xf>
    <xf numFmtId="0" fontId="2" fillId="32" borderId="32" xfId="50" applyFont="1" applyFill="1" applyBorder="1" applyAlignment="1" applyProtection="1">
      <alignment horizontal="center"/>
      <protection/>
    </xf>
    <xf numFmtId="0" fontId="0" fillId="32" borderId="31" xfId="50" applyFill="1" applyBorder="1" applyAlignment="1" applyProtection="1">
      <alignment horizontal="center"/>
      <protection/>
    </xf>
    <xf numFmtId="0" fontId="0" fillId="32" borderId="36" xfId="50" applyFill="1" applyBorder="1" applyAlignment="1" applyProtection="1">
      <alignment horizontal="center"/>
      <protection/>
    </xf>
    <xf numFmtId="0" fontId="0" fillId="32" borderId="57" xfId="50" applyFill="1" applyBorder="1" applyAlignment="1" applyProtection="1">
      <alignment horizontal="center"/>
      <protection/>
    </xf>
    <xf numFmtId="0" fontId="0" fillId="32" borderId="79" xfId="50" applyFill="1" applyBorder="1" applyAlignment="1" applyProtection="1">
      <alignment horizontal="center"/>
      <protection/>
    </xf>
    <xf numFmtId="0" fontId="0" fillId="32" borderId="21" xfId="50" applyFill="1" applyBorder="1" applyAlignment="1" applyProtection="1">
      <alignment horizontal="center"/>
      <protection/>
    </xf>
    <xf numFmtId="0" fontId="0" fillId="32" borderId="35" xfId="50" applyFill="1" applyBorder="1" applyAlignment="1" applyProtection="1">
      <alignment horizontal="center"/>
      <protection/>
    </xf>
    <xf numFmtId="0" fontId="0" fillId="32" borderId="34" xfId="50" applyFill="1" applyBorder="1" applyAlignment="1" applyProtection="1">
      <alignment horizontal="center"/>
      <protection/>
    </xf>
    <xf numFmtId="0" fontId="0" fillId="0" borderId="0" xfId="50" applyBorder="1" applyAlignment="1" applyProtection="1">
      <alignment horizontal="center"/>
      <protection/>
    </xf>
    <xf numFmtId="0" fontId="3" fillId="0" borderId="33" xfId="50" applyFont="1" applyFill="1" applyBorder="1" applyAlignment="1" applyProtection="1">
      <alignment horizontal="center" vertical="center"/>
      <protection/>
    </xf>
    <xf numFmtId="0" fontId="0" fillId="0" borderId="77" xfId="50" applyFill="1" applyBorder="1" applyAlignment="1" applyProtection="1">
      <alignment horizontal="center"/>
      <protection/>
    </xf>
    <xf numFmtId="0" fontId="3" fillId="0" borderId="29" xfId="50" applyFont="1" applyFill="1" applyBorder="1" applyAlignment="1" applyProtection="1">
      <alignment horizontal="center"/>
      <protection/>
    </xf>
    <xf numFmtId="0" fontId="4" fillId="0" borderId="77" xfId="50" applyFont="1" applyBorder="1" applyAlignment="1" applyProtection="1">
      <alignment horizontal="center"/>
      <protection/>
    </xf>
    <xf numFmtId="0" fontId="3" fillId="32" borderId="47" xfId="50" applyFont="1" applyFill="1" applyBorder="1" applyAlignment="1" applyProtection="1">
      <alignment horizontal="center" vertical="top"/>
      <protection/>
    </xf>
    <xf numFmtId="0" fontId="3" fillId="32" borderId="29" xfId="50" applyFont="1" applyFill="1" applyBorder="1" applyAlignment="1" applyProtection="1">
      <alignment horizontal="center" vertical="top"/>
      <protection/>
    </xf>
    <xf numFmtId="0" fontId="2" fillId="32" borderId="28" xfId="50" applyFont="1" applyFill="1" applyBorder="1" applyAlignment="1" applyProtection="1">
      <alignment horizontal="center" vertical="center"/>
      <protection/>
    </xf>
    <xf numFmtId="0" fontId="2" fillId="32" borderId="47" xfId="50" applyFont="1" applyFill="1" applyBorder="1" applyAlignment="1" applyProtection="1">
      <alignment horizontal="center" vertical="center"/>
      <protection/>
    </xf>
    <xf numFmtId="0" fontId="3" fillId="32" borderId="21" xfId="0" applyFont="1" applyFill="1" applyBorder="1" applyAlignment="1" applyProtection="1">
      <alignment horizontal="center" vertical="center"/>
      <protection/>
    </xf>
    <xf numFmtId="0" fontId="3" fillId="32" borderId="36" xfId="0" applyFont="1" applyFill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center"/>
      <protection/>
    </xf>
    <xf numFmtId="0" fontId="2" fillId="32" borderId="20" xfId="0" applyFont="1" applyFill="1" applyBorder="1" applyAlignment="1" applyProtection="1">
      <alignment horizontal="center"/>
      <protection/>
    </xf>
    <xf numFmtId="0" fontId="0" fillId="32" borderId="19" xfId="0" applyFill="1" applyBorder="1" applyAlignment="1" applyProtection="1">
      <alignment horizontal="center"/>
      <protection/>
    </xf>
    <xf numFmtId="0" fontId="0" fillId="32" borderId="18" xfId="0" applyFill="1" applyBorder="1" applyAlignment="1" applyProtection="1">
      <alignment horizontal="center"/>
      <protection/>
    </xf>
    <xf numFmtId="0" fontId="0" fillId="33" borderId="72" xfId="0" applyFill="1" applyBorder="1" applyAlignment="1" applyProtection="1">
      <alignment horizontal="center"/>
      <protection/>
    </xf>
    <xf numFmtId="0" fontId="0" fillId="33" borderId="47" xfId="0" applyFill="1" applyBorder="1" applyAlignment="1" applyProtection="1">
      <alignment horizontal="center"/>
      <protection/>
    </xf>
    <xf numFmtId="0" fontId="0" fillId="32" borderId="17" xfId="0" applyFill="1" applyBorder="1" applyAlignment="1" applyProtection="1">
      <alignment horizontal="center"/>
      <protection/>
    </xf>
    <xf numFmtId="0" fontId="0" fillId="32" borderId="38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32" borderId="30" xfId="0" applyFill="1" applyBorder="1" applyAlignment="1" applyProtection="1">
      <alignment horizontal="center"/>
      <protection/>
    </xf>
    <xf numFmtId="0" fontId="0" fillId="32" borderId="22" xfId="0" applyFill="1" applyBorder="1" applyAlignment="1" applyProtection="1">
      <alignment horizontal="center"/>
      <protection/>
    </xf>
    <xf numFmtId="0" fontId="2" fillId="32" borderId="16" xfId="0" applyFont="1" applyFill="1" applyBorder="1" applyAlignment="1" applyProtection="1">
      <alignment horizontal="center" vertical="center"/>
      <protection/>
    </xf>
    <xf numFmtId="0" fontId="2" fillId="32" borderId="63" xfId="0" applyFont="1" applyFill="1" applyBorder="1" applyAlignment="1" applyProtection="1">
      <alignment horizontal="center" vertical="center"/>
      <protection/>
    </xf>
    <xf numFmtId="0" fontId="2" fillId="32" borderId="17" xfId="0" applyFont="1" applyFill="1" applyBorder="1" applyAlignment="1" applyProtection="1">
      <alignment horizontal="center"/>
      <protection/>
    </xf>
    <xf numFmtId="0" fontId="2" fillId="32" borderId="19" xfId="0" applyFont="1" applyFill="1" applyBorder="1" applyAlignment="1" applyProtection="1">
      <alignment horizontal="center"/>
      <protection/>
    </xf>
    <xf numFmtId="0" fontId="2" fillId="32" borderId="38" xfId="0" applyFont="1" applyFill="1" applyBorder="1" applyAlignment="1" applyProtection="1">
      <alignment horizontal="center"/>
      <protection/>
    </xf>
    <xf numFmtId="0" fontId="0" fillId="33" borderId="40" xfId="0" applyFill="1" applyBorder="1" applyAlignment="1" applyProtection="1">
      <alignment horizontal="center"/>
      <protection/>
    </xf>
    <xf numFmtId="0" fontId="0" fillId="33" borderId="39" xfId="0" applyFill="1" applyBorder="1" applyAlignment="1" applyProtection="1">
      <alignment horizontal="center"/>
      <protection/>
    </xf>
    <xf numFmtId="0" fontId="0" fillId="32" borderId="77" xfId="0" applyFill="1" applyBorder="1" applyAlignment="1" applyProtection="1">
      <alignment horizontal="center"/>
      <protection/>
    </xf>
    <xf numFmtId="0" fontId="0" fillId="32" borderId="78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38" xfId="0" applyFill="1" applyBorder="1" applyAlignment="1" applyProtection="1">
      <alignment horizontal="center"/>
      <protection/>
    </xf>
    <xf numFmtId="0" fontId="2" fillId="32" borderId="74" xfId="0" applyFont="1" applyFill="1" applyBorder="1" applyAlignment="1" applyProtection="1">
      <alignment horizontal="center"/>
      <protection/>
    </xf>
    <xf numFmtId="0" fontId="2" fillId="32" borderId="76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4" fillId="0" borderId="75" xfId="0" applyFont="1" applyBorder="1" applyAlignment="1" applyProtection="1">
      <alignment horizontal="center" vertical="center"/>
      <protection/>
    </xf>
    <xf numFmtId="0" fontId="2" fillId="32" borderId="10" xfId="0" applyFont="1" applyFill="1" applyBorder="1" applyAlignment="1" applyProtection="1">
      <alignment horizontal="center"/>
      <protection/>
    </xf>
    <xf numFmtId="0" fontId="2" fillId="32" borderId="11" xfId="0" applyFont="1" applyFill="1" applyBorder="1" applyAlignment="1" applyProtection="1">
      <alignment horizontal="center"/>
      <protection/>
    </xf>
    <xf numFmtId="0" fontId="2" fillId="32" borderId="45" xfId="0" applyFont="1" applyFill="1" applyBorder="1" applyAlignment="1" applyProtection="1">
      <alignment horizontal="center"/>
      <protection/>
    </xf>
    <xf numFmtId="0" fontId="0" fillId="32" borderId="0" xfId="0" applyFill="1" applyBorder="1" applyAlignment="1" applyProtection="1">
      <alignment horizontal="center"/>
      <protection/>
    </xf>
    <xf numFmtId="0" fontId="0" fillId="32" borderId="80" xfId="0" applyFill="1" applyBorder="1" applyAlignment="1" applyProtection="1">
      <alignment horizontal="center"/>
      <protection/>
    </xf>
    <xf numFmtId="0" fontId="0" fillId="33" borderId="55" xfId="0" applyFill="1" applyBorder="1" applyAlignment="1" applyProtection="1">
      <alignment horizontal="center"/>
      <protection/>
    </xf>
    <xf numFmtId="0" fontId="0" fillId="33" borderId="65" xfId="0" applyFill="1" applyBorder="1" applyAlignment="1" applyProtection="1">
      <alignment horizontal="center"/>
      <protection/>
    </xf>
    <xf numFmtId="0" fontId="0" fillId="32" borderId="32" xfId="0" applyFill="1" applyBorder="1" applyAlignment="1" applyProtection="1">
      <alignment horizontal="center" vertical="top" wrapText="1"/>
      <protection/>
    </xf>
    <xf numFmtId="0" fontId="0" fillId="32" borderId="74" xfId="0" applyFill="1" applyBorder="1" applyAlignment="1" applyProtection="1">
      <alignment horizontal="center" vertical="top" wrapText="1"/>
      <protection/>
    </xf>
    <xf numFmtId="0" fontId="0" fillId="32" borderId="76" xfId="0" applyFill="1" applyBorder="1" applyAlignment="1" applyProtection="1">
      <alignment horizontal="center" vertical="top" wrapText="1"/>
      <protection/>
    </xf>
    <xf numFmtId="0" fontId="0" fillId="32" borderId="31" xfId="0" applyFill="1" applyBorder="1" applyAlignment="1" applyProtection="1">
      <alignment horizontal="center" vertical="top" wrapText="1"/>
      <protection/>
    </xf>
    <xf numFmtId="0" fontId="0" fillId="32" borderId="77" xfId="0" applyFill="1" applyBorder="1" applyAlignment="1" applyProtection="1">
      <alignment horizontal="center" vertical="top" wrapText="1"/>
      <protection/>
    </xf>
    <xf numFmtId="0" fontId="0" fillId="32" borderId="0" xfId="0" applyFill="1" applyBorder="1" applyAlignment="1" applyProtection="1">
      <alignment horizontal="center" vertical="top" wrapText="1"/>
      <protection/>
    </xf>
    <xf numFmtId="0" fontId="0" fillId="32" borderId="78" xfId="0" applyFill="1" applyBorder="1" applyAlignment="1" applyProtection="1">
      <alignment horizontal="center" vertical="top" wrapText="1"/>
      <protection/>
    </xf>
    <xf numFmtId="0" fontId="13" fillId="32" borderId="17" xfId="0" applyFont="1" applyFill="1" applyBorder="1" applyAlignment="1" applyProtection="1">
      <alignment horizontal="center"/>
      <protection/>
    </xf>
    <xf numFmtId="0" fontId="13" fillId="32" borderId="19" xfId="0" applyFont="1" applyFill="1" applyBorder="1" applyAlignment="1" applyProtection="1">
      <alignment horizontal="center"/>
      <protection/>
    </xf>
    <xf numFmtId="0" fontId="13" fillId="32" borderId="38" xfId="0" applyFont="1" applyFill="1" applyBorder="1" applyAlignment="1" applyProtection="1">
      <alignment horizontal="center"/>
      <protection/>
    </xf>
    <xf numFmtId="0" fontId="0" fillId="32" borderId="17" xfId="0" applyFont="1" applyFill="1" applyBorder="1" applyAlignment="1" applyProtection="1">
      <alignment horizontal="center"/>
      <protection/>
    </xf>
    <xf numFmtId="0" fontId="0" fillId="32" borderId="19" xfId="0" applyFont="1" applyFill="1" applyBorder="1" applyAlignment="1" applyProtection="1">
      <alignment horizontal="center"/>
      <protection/>
    </xf>
    <xf numFmtId="0" fontId="0" fillId="32" borderId="38" xfId="0" applyFont="1" applyFill="1" applyBorder="1" applyAlignment="1" applyProtection="1">
      <alignment horizontal="center"/>
      <protection/>
    </xf>
    <xf numFmtId="0" fontId="0" fillId="32" borderId="36" xfId="0" applyFill="1" applyBorder="1" applyAlignment="1" applyProtection="1">
      <alignment horizontal="center"/>
      <protection/>
    </xf>
    <xf numFmtId="0" fontId="0" fillId="32" borderId="81" xfId="0" applyFill="1" applyBorder="1" applyAlignment="1" applyProtection="1">
      <alignment horizontal="center"/>
      <protection/>
    </xf>
    <xf numFmtId="0" fontId="0" fillId="32" borderId="79" xfId="0" applyFill="1" applyBorder="1" applyAlignment="1" applyProtection="1">
      <alignment horizontal="center"/>
      <protection/>
    </xf>
    <xf numFmtId="0" fontId="3" fillId="32" borderId="69" xfId="0" applyFont="1" applyFill="1" applyBorder="1" applyAlignment="1" applyProtection="1">
      <alignment horizontal="center" vertical="center"/>
      <protection/>
    </xf>
    <xf numFmtId="0" fontId="0" fillId="33" borderId="32" xfId="0" applyFill="1" applyBorder="1" applyAlignment="1" applyProtection="1">
      <alignment horizontal="center"/>
      <protection/>
    </xf>
    <xf numFmtId="0" fontId="0" fillId="33" borderId="76" xfId="0" applyFill="1" applyBorder="1" applyAlignment="1" applyProtection="1">
      <alignment horizontal="center"/>
      <protection/>
    </xf>
    <xf numFmtId="0" fontId="0" fillId="33" borderId="54" xfId="0" applyFill="1" applyBorder="1" applyAlignment="1" applyProtection="1">
      <alignment horizontal="center"/>
      <protection/>
    </xf>
    <xf numFmtId="0" fontId="0" fillId="33" borderId="68" xfId="0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33" borderId="33" xfId="0" applyFill="1" applyBorder="1" applyAlignment="1" applyProtection="1">
      <alignment horizontal="center"/>
      <protection/>
    </xf>
    <xf numFmtId="0" fontId="0" fillId="33" borderId="80" xfId="0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 locked="0"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2" fillId="33" borderId="56" xfId="0" applyFont="1" applyFill="1" applyBorder="1" applyAlignment="1" applyProtection="1">
      <alignment horizontal="center" vertical="center" wrapText="1"/>
      <protection/>
    </xf>
    <xf numFmtId="0" fontId="2" fillId="33" borderId="67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Border="1" applyAlignment="1" applyProtection="1">
      <alignment horizontal="center"/>
      <protection/>
    </xf>
    <xf numFmtId="1" fontId="2" fillId="37" borderId="27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2" fillId="37" borderId="27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Dons en € + Nature en 2017-2018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4"/>
          <c:y val="0.27"/>
          <c:w val="0.64475"/>
          <c:h val="0.5355"/>
        </c:manualLayout>
      </c:layout>
      <c:pie3DChart>
        <c:varyColors val="1"/>
        <c:ser>
          <c:idx val="0"/>
          <c:order val="0"/>
          <c:tx>
            <c:strRef>
              <c:f>'Graphe 1'!$B$10</c:f>
              <c:strCache>
                <c:ptCount val="1"/>
                <c:pt idx="0">
                  <c:v>Dons en € + Nature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'Graphe 1'!$A$11:$A$13</c:f>
              <c:strCache/>
            </c:strRef>
          </c:cat>
          <c:val>
            <c:numRef>
              <c:f>'Graphe 1'!$B$11:$B$13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44475"/>
          <c:w val="0.22275"/>
          <c:h val="0.2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Dons en € en 2017-2018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75"/>
          <c:y val="0.31875"/>
          <c:w val="0.6825"/>
          <c:h val="0.5375"/>
        </c:manualLayout>
      </c:layout>
      <c:pie3DChart>
        <c:varyColors val="1"/>
        <c:ser>
          <c:idx val="0"/>
          <c:order val="0"/>
          <c:tx>
            <c:strRef>
              <c:f>'Graphe 1'!$B$2</c:f>
              <c:strCache>
                <c:ptCount val="1"/>
                <c:pt idx="0">
                  <c:v>Dons en €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'Graphe 1'!$A$3:$A$5</c:f>
              <c:strCache/>
            </c:strRef>
          </c:cat>
          <c:val>
            <c:numRef>
              <c:f>'Graphe 1'!$B$3:$B$5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25"/>
          <c:y val="0.45875"/>
          <c:w val="0.22275"/>
          <c:h val="0.2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Heures don de soi en 2017-2018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"/>
          <c:y val="0.34275"/>
          <c:w val="0.642"/>
          <c:h val="0.51475"/>
        </c:manualLayout>
      </c:layout>
      <c:pie3DChart>
        <c:varyColors val="1"/>
        <c:ser>
          <c:idx val="0"/>
          <c:order val="0"/>
          <c:tx>
            <c:strRef>
              <c:f>'Graphe 1'!$B$14</c:f>
              <c:strCache>
                <c:ptCount val="1"/>
                <c:pt idx="0">
                  <c:v>Heures don de soi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'Graphe 1'!$A$15:$A$18</c:f>
              <c:strCache/>
            </c:strRef>
          </c:cat>
          <c:val>
            <c:numRef>
              <c:f>'Graphe 1'!$B$15:$B$18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15"/>
          <c:y val="0.37225"/>
          <c:w val="0.29775"/>
          <c:h val="0.3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Dons en Nature en 2017-2018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625"/>
          <c:y val="0.346"/>
          <c:w val="0.644"/>
          <c:h val="0.50375"/>
        </c:manualLayout>
      </c:layout>
      <c:pie3DChart>
        <c:varyColors val="1"/>
        <c:ser>
          <c:idx val="0"/>
          <c:order val="0"/>
          <c:tx>
            <c:strRef>
              <c:f>'Graphe 1'!$B$6</c:f>
              <c:strCache>
                <c:ptCount val="1"/>
                <c:pt idx="0">
                  <c:v>Dons en  Nature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'Graphe 1'!$A$7:$A$9</c:f>
              <c:strCache/>
            </c:strRef>
          </c:cat>
          <c:val>
            <c:numRef>
              <c:f>'Graphe 1'!$B$7:$B$9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"/>
          <c:y val="0.45725"/>
          <c:w val="0.222"/>
          <c:h val="0.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Actions locales : dons en € en 2017-2018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"/>
          <c:y val="0.31375"/>
          <c:w val="0.498"/>
          <c:h val="0.53875"/>
        </c:manualLayout>
      </c:layout>
      <c:pie3DChart>
        <c:varyColors val="1"/>
        <c:ser>
          <c:idx val="0"/>
          <c:order val="0"/>
          <c:tx>
            <c:strRef>
              <c:f>'Graphe 2'!$B$1</c:f>
              <c:strCache>
                <c:ptCount val="1"/>
                <c:pt idx="0">
                  <c:v>Dons en €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'Graphe 2'!$A$2:$A$9</c:f>
              <c:strCache/>
            </c:strRef>
          </c:cat>
          <c:val>
            <c:numRef>
              <c:f>'Graphe 2'!$B$2:$B$9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24025"/>
          <c:w val="0.217"/>
          <c:h val="0.7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Actions locales : dons en Nature en 2017-2018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"/>
          <c:y val="0.30875"/>
          <c:w val="0.4985"/>
          <c:h val="0.5365"/>
        </c:manualLayout>
      </c:layout>
      <c:pie3DChart>
        <c:varyColors val="1"/>
        <c:ser>
          <c:idx val="0"/>
          <c:order val="0"/>
          <c:tx>
            <c:strRef>
              <c:f>'Graphe 2'!$B$10</c:f>
              <c:strCache>
                <c:ptCount val="1"/>
                <c:pt idx="0">
                  <c:v>Dons en  Nature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'Graphe 2'!$A$11:$A$18</c:f>
              <c:strCache/>
            </c:strRef>
          </c:cat>
          <c:val>
            <c:numRef>
              <c:f>'Graphe 2'!$B$11:$B$18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75"/>
          <c:y val="0.2395"/>
          <c:w val="0.21675"/>
          <c:h val="0.7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Actions locales : dons en € + Nature en 2017-2018</a:t>
            </a:r>
          </a:p>
        </c:rich>
      </c:tx>
      <c:layout>
        <c:manualLayout>
          <c:xMode val="factor"/>
          <c:yMode val="factor"/>
          <c:x val="-0.01275"/>
          <c:y val="-0.019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45"/>
          <c:y val="0.21625"/>
          <c:w val="0.54375"/>
          <c:h val="0.5865"/>
        </c:manualLayout>
      </c:layout>
      <c:pie3DChart>
        <c:varyColors val="1"/>
        <c:ser>
          <c:idx val="0"/>
          <c:order val="0"/>
          <c:tx>
            <c:strRef>
              <c:f>'Graphe 2'!$B$19</c:f>
              <c:strCache>
                <c:ptCount val="1"/>
                <c:pt idx="0">
                  <c:v>Dons en € + Nature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'Graphe 2'!$A$20:$A$27</c:f>
              <c:strCache/>
            </c:strRef>
          </c:cat>
          <c:val>
            <c:numRef>
              <c:f>'Graphe 2'!$B$20:$B$27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75"/>
          <c:y val="0.224"/>
          <c:w val="0.21675"/>
          <c:h val="0.7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Actions locales : heures don de soi en 2017-2018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75"/>
          <c:y val="0.3115"/>
          <c:w val="0.49225"/>
          <c:h val="0.53075"/>
        </c:manualLayout>
      </c:layout>
      <c:pie3DChart>
        <c:varyColors val="1"/>
        <c:ser>
          <c:idx val="0"/>
          <c:order val="0"/>
          <c:tx>
            <c:strRef>
              <c:f>'Graphe 2'!$B$28</c:f>
              <c:strCache>
                <c:ptCount val="1"/>
                <c:pt idx="0">
                  <c:v>Heures don de soi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'Graphe 2'!$A$29:$A$36</c:f>
              <c:strCache/>
            </c:strRef>
          </c:cat>
          <c:val>
            <c:numRef>
              <c:f>'Graphe 2'!$B$29:$B$36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5"/>
          <c:y val="0.23075"/>
          <c:w val="0.2165"/>
          <c:h val="0.7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7</xdr:col>
      <xdr:colOff>9525</xdr:colOff>
      <xdr:row>50</xdr:row>
      <xdr:rowOff>9525</xdr:rowOff>
    </xdr:to>
    <xdr:graphicFrame>
      <xdr:nvGraphicFramePr>
        <xdr:cNvPr id="1" name="Graphique 1"/>
        <xdr:cNvGraphicFramePr/>
      </xdr:nvGraphicFramePr>
      <xdr:xfrm>
        <a:off x="9525" y="5514975"/>
        <a:ext cx="53435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16</xdr:row>
      <xdr:rowOff>152400</xdr:rowOff>
    </xdr:to>
    <xdr:graphicFrame>
      <xdr:nvGraphicFramePr>
        <xdr:cNvPr id="2" name="Graphique 2"/>
        <xdr:cNvGraphicFramePr/>
      </xdr:nvGraphicFramePr>
      <xdr:xfrm>
        <a:off x="0" y="0"/>
        <a:ext cx="5343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133350</xdr:rowOff>
    </xdr:from>
    <xdr:to>
      <xdr:col>6</xdr:col>
      <xdr:colOff>752475</xdr:colOff>
      <xdr:row>66</xdr:row>
      <xdr:rowOff>76200</xdr:rowOff>
    </xdr:to>
    <xdr:graphicFrame>
      <xdr:nvGraphicFramePr>
        <xdr:cNvPr id="3" name="Graphique 3"/>
        <xdr:cNvGraphicFramePr/>
      </xdr:nvGraphicFramePr>
      <xdr:xfrm>
        <a:off x="0" y="8067675"/>
        <a:ext cx="53340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17</xdr:row>
      <xdr:rowOff>0</xdr:rowOff>
    </xdr:from>
    <xdr:to>
      <xdr:col>7</xdr:col>
      <xdr:colOff>38100</xdr:colOff>
      <xdr:row>34</xdr:row>
      <xdr:rowOff>0</xdr:rowOff>
    </xdr:to>
    <xdr:graphicFrame>
      <xdr:nvGraphicFramePr>
        <xdr:cNvPr id="4" name="Graphique 4"/>
        <xdr:cNvGraphicFramePr/>
      </xdr:nvGraphicFramePr>
      <xdr:xfrm>
        <a:off x="19050" y="2752725"/>
        <a:ext cx="536257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285750</xdr:colOff>
      <xdr:row>15</xdr:row>
      <xdr:rowOff>123825</xdr:rowOff>
    </xdr:to>
    <xdr:graphicFrame>
      <xdr:nvGraphicFramePr>
        <xdr:cNvPr id="1" name="Graphique 1"/>
        <xdr:cNvGraphicFramePr/>
      </xdr:nvGraphicFramePr>
      <xdr:xfrm>
        <a:off x="0" y="9525"/>
        <a:ext cx="68008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114300</xdr:rowOff>
    </xdr:from>
    <xdr:to>
      <xdr:col>8</xdr:col>
      <xdr:colOff>295275</xdr:colOff>
      <xdr:row>31</xdr:row>
      <xdr:rowOff>76200</xdr:rowOff>
    </xdr:to>
    <xdr:graphicFrame>
      <xdr:nvGraphicFramePr>
        <xdr:cNvPr id="2" name="Graphique 2"/>
        <xdr:cNvGraphicFramePr/>
      </xdr:nvGraphicFramePr>
      <xdr:xfrm>
        <a:off x="0" y="2543175"/>
        <a:ext cx="68103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66675</xdr:rowOff>
    </xdr:from>
    <xdr:to>
      <xdr:col>8</xdr:col>
      <xdr:colOff>295275</xdr:colOff>
      <xdr:row>47</xdr:row>
      <xdr:rowOff>28575</xdr:rowOff>
    </xdr:to>
    <xdr:graphicFrame>
      <xdr:nvGraphicFramePr>
        <xdr:cNvPr id="3" name="Graphique 3"/>
        <xdr:cNvGraphicFramePr/>
      </xdr:nvGraphicFramePr>
      <xdr:xfrm>
        <a:off x="0" y="5086350"/>
        <a:ext cx="6810375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9525</xdr:rowOff>
    </xdr:from>
    <xdr:to>
      <xdr:col>8</xdr:col>
      <xdr:colOff>304800</xdr:colOff>
      <xdr:row>62</xdr:row>
      <xdr:rowOff>142875</xdr:rowOff>
    </xdr:to>
    <xdr:graphicFrame>
      <xdr:nvGraphicFramePr>
        <xdr:cNvPr id="4" name="Graphique 4"/>
        <xdr:cNvGraphicFramePr/>
      </xdr:nvGraphicFramePr>
      <xdr:xfrm>
        <a:off x="0" y="7620000"/>
        <a:ext cx="681990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B31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9.140625" style="0" customWidth="1"/>
    <col min="2" max="2" width="89.28125" style="0" customWidth="1"/>
  </cols>
  <sheetData>
    <row r="1" ht="34.5" customHeight="1">
      <c r="B1" s="295" t="s">
        <v>101</v>
      </c>
    </row>
    <row r="2" ht="12.75">
      <c r="B2" t="s">
        <v>102</v>
      </c>
    </row>
    <row r="4" ht="12.75">
      <c r="B4" s="310" t="s">
        <v>182</v>
      </c>
    </row>
    <row r="6" ht="25.5">
      <c r="B6" s="311" t="s">
        <v>218</v>
      </c>
    </row>
    <row r="8" ht="25.5">
      <c r="B8" s="296" t="s">
        <v>183</v>
      </c>
    </row>
    <row r="9" ht="25.5">
      <c r="B9" s="296" t="s">
        <v>184</v>
      </c>
    </row>
    <row r="12" ht="12.75">
      <c r="B12" s="312" t="s">
        <v>99</v>
      </c>
    </row>
    <row r="13" ht="12.75">
      <c r="B13" s="296"/>
    </row>
    <row r="14" ht="25.5">
      <c r="B14" s="297" t="s">
        <v>219</v>
      </c>
    </row>
    <row r="15" ht="12.75">
      <c r="B15" s="296"/>
    </row>
    <row r="16" ht="25.5">
      <c r="B16" s="297" t="s">
        <v>104</v>
      </c>
    </row>
    <row r="17" ht="12.75">
      <c r="B17" s="296"/>
    </row>
    <row r="18" ht="25.5">
      <c r="B18" s="296" t="s">
        <v>230</v>
      </c>
    </row>
    <row r="19" ht="12.75">
      <c r="B19" s="296"/>
    </row>
    <row r="20" ht="12.75">
      <c r="B20" s="297" t="s">
        <v>220</v>
      </c>
    </row>
    <row r="21" ht="12.75">
      <c r="B21" s="296" t="s">
        <v>221</v>
      </c>
    </row>
    <row r="22" ht="12.75">
      <c r="B22" s="296"/>
    </row>
    <row r="23" ht="12.75">
      <c r="B23" s="313" t="s">
        <v>100</v>
      </c>
    </row>
    <row r="24" ht="12.75">
      <c r="B24" s="296"/>
    </row>
    <row r="25" ht="38.25">
      <c r="B25" s="314" t="s">
        <v>185</v>
      </c>
    </row>
    <row r="26" ht="12.75">
      <c r="B26" s="296"/>
    </row>
    <row r="27" ht="12.75">
      <c r="B27" s="296"/>
    </row>
    <row r="28" ht="12.75">
      <c r="B28" s="315" t="s">
        <v>103</v>
      </c>
    </row>
    <row r="29" ht="12.75">
      <c r="B29" s="296"/>
    </row>
    <row r="30" ht="12.75">
      <c r="B30" s="1" t="s">
        <v>186</v>
      </c>
    </row>
    <row r="31" ht="12.75">
      <c r="B31" s="296" t="s">
        <v>187</v>
      </c>
    </row>
  </sheetData>
  <sheetProtection password="CAC7" sheet="1" objects="1" scenarios="1"/>
  <printOptions/>
  <pageMargins left="0.7" right="0.7" top="0.75" bottom="0.75" header="0.3" footer="0.3"/>
  <pageSetup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85"/>
  <sheetViews>
    <sheetView workbookViewId="0" topLeftCell="A151">
      <selection activeCell="G122" sqref="G122"/>
    </sheetView>
  </sheetViews>
  <sheetFormatPr defaultColWidth="11.57421875" defaultRowHeight="12.75"/>
  <cols>
    <col min="1" max="1" width="30.7109375" style="3" customWidth="1"/>
    <col min="2" max="5" width="8.28125" style="3" customWidth="1"/>
    <col min="6" max="6" width="9.421875" style="3" customWidth="1"/>
    <col min="7" max="7" width="9.00390625" style="3" customWidth="1"/>
    <col min="8" max="10" width="8.28125" style="3" customWidth="1"/>
    <col min="11" max="16384" width="11.57421875" style="3" customWidth="1"/>
  </cols>
  <sheetData>
    <row r="1" ht="13.5" thickBot="1"/>
    <row r="2" spans="1:10" s="102" customFormat="1" ht="18.75" thickBot="1">
      <c r="A2" s="52" t="s">
        <v>50</v>
      </c>
      <c r="B2" s="354" t="s">
        <v>8</v>
      </c>
      <c r="C2" s="355"/>
      <c r="D2" s="355"/>
      <c r="E2" s="355"/>
      <c r="F2" s="355"/>
      <c r="G2" s="355"/>
      <c r="H2" s="355"/>
      <c r="I2" s="355"/>
      <c r="J2" s="356"/>
    </row>
    <row r="3" spans="2:10" ht="15.75" customHeight="1" thickBot="1"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372" t="s">
        <v>0</v>
      </c>
      <c r="B4" s="357" t="s">
        <v>39</v>
      </c>
      <c r="C4" s="358"/>
      <c r="D4" s="359"/>
      <c r="E4" s="357" t="s">
        <v>10</v>
      </c>
      <c r="F4" s="358"/>
      <c r="G4" s="359"/>
      <c r="H4" s="357" t="s">
        <v>13</v>
      </c>
      <c r="I4" s="358"/>
      <c r="J4" s="359"/>
    </row>
    <row r="5" spans="1:10" ht="13.5" thickBot="1">
      <c r="A5" s="373"/>
      <c r="B5" s="74" t="s">
        <v>1</v>
      </c>
      <c r="C5" s="71" t="s">
        <v>2</v>
      </c>
      <c r="D5" s="73" t="s">
        <v>3</v>
      </c>
      <c r="E5" s="72" t="s">
        <v>1</v>
      </c>
      <c r="F5" s="71" t="s">
        <v>2</v>
      </c>
      <c r="G5" s="70" t="s">
        <v>3</v>
      </c>
      <c r="H5" s="74" t="s">
        <v>1</v>
      </c>
      <c r="I5" s="71" t="s">
        <v>2</v>
      </c>
      <c r="J5" s="73" t="s">
        <v>3</v>
      </c>
    </row>
    <row r="6" spans="1:10" ht="12.75">
      <c r="A6" s="101" t="s">
        <v>126</v>
      </c>
      <c r="B6" s="69">
        <v>3100</v>
      </c>
      <c r="C6" s="68"/>
      <c r="D6" s="67">
        <v>400</v>
      </c>
      <c r="E6" s="69"/>
      <c r="F6" s="68"/>
      <c r="G6" s="67"/>
      <c r="H6" s="69"/>
      <c r="I6" s="68"/>
      <c r="J6" s="90">
        <v>100</v>
      </c>
    </row>
    <row r="7" spans="1:10" ht="12.75">
      <c r="A7" s="300" t="s">
        <v>193</v>
      </c>
      <c r="B7" s="69">
        <v>1157</v>
      </c>
      <c r="C7" s="68"/>
      <c r="D7" s="67">
        <v>80</v>
      </c>
      <c r="E7" s="69">
        <v>300</v>
      </c>
      <c r="F7" s="68"/>
      <c r="G7" s="67">
        <v>60</v>
      </c>
      <c r="H7" s="69"/>
      <c r="I7" s="68"/>
      <c r="J7" s="67"/>
    </row>
    <row r="8" spans="1:10" ht="12.75">
      <c r="A8" s="300" t="s">
        <v>124</v>
      </c>
      <c r="B8" s="69"/>
      <c r="C8" s="68"/>
      <c r="D8" s="67"/>
      <c r="E8" s="69"/>
      <c r="F8" s="68"/>
      <c r="G8" s="67"/>
      <c r="H8" s="69"/>
      <c r="I8" s="68"/>
      <c r="J8" s="90"/>
    </row>
    <row r="9" spans="1:10" ht="12.75">
      <c r="A9" s="300" t="s">
        <v>125</v>
      </c>
      <c r="B9" s="92">
        <v>330</v>
      </c>
      <c r="C9" s="91"/>
      <c r="D9" s="90">
        <v>40</v>
      </c>
      <c r="E9" s="92">
        <v>1833</v>
      </c>
      <c r="F9" s="91"/>
      <c r="G9" s="90">
        <v>70</v>
      </c>
      <c r="H9" s="92"/>
      <c r="I9" s="91"/>
      <c r="J9" s="67"/>
    </row>
    <row r="10" spans="1:10" ht="12.75">
      <c r="A10" s="300" t="s">
        <v>123</v>
      </c>
      <c r="B10" s="69">
        <v>7331</v>
      </c>
      <c r="C10" s="68"/>
      <c r="D10" s="67">
        <v>425</v>
      </c>
      <c r="E10" s="69">
        <v>3000</v>
      </c>
      <c r="F10" s="68"/>
      <c r="G10" s="67">
        <v>175</v>
      </c>
      <c r="H10" s="69"/>
      <c r="I10" s="68"/>
      <c r="J10" s="67"/>
    </row>
    <row r="11" spans="1:10" ht="12.75">
      <c r="A11" s="300" t="s">
        <v>235</v>
      </c>
      <c r="B11" s="69"/>
      <c r="C11" s="68"/>
      <c r="D11" s="67"/>
      <c r="E11" s="69">
        <v>1600</v>
      </c>
      <c r="F11" s="68"/>
      <c r="G11" s="67">
        <v>2000</v>
      </c>
      <c r="H11" s="69"/>
      <c r="I11" s="68"/>
      <c r="J11" s="67"/>
    </row>
    <row r="12" spans="1:10" ht="12.75">
      <c r="A12" s="100" t="s">
        <v>56</v>
      </c>
      <c r="B12" s="69"/>
      <c r="C12" s="68"/>
      <c r="D12" s="67"/>
      <c r="E12" s="69"/>
      <c r="F12" s="68"/>
      <c r="G12" s="67"/>
      <c r="H12" s="69"/>
      <c r="I12" s="68"/>
      <c r="J12" s="67"/>
    </row>
    <row r="13" spans="1:10" ht="12.75">
      <c r="A13" s="300" t="s">
        <v>57</v>
      </c>
      <c r="B13" s="69"/>
      <c r="C13" s="68"/>
      <c r="D13" s="67"/>
      <c r="E13" s="69"/>
      <c r="F13" s="68"/>
      <c r="G13" s="67"/>
      <c r="H13" s="69"/>
      <c r="I13" s="68"/>
      <c r="J13" s="67"/>
    </row>
    <row r="14" spans="1:10" ht="12.75">
      <c r="A14" s="100" t="s">
        <v>58</v>
      </c>
      <c r="B14" s="69"/>
      <c r="C14" s="68"/>
      <c r="D14" s="67"/>
      <c r="E14" s="69"/>
      <c r="F14" s="68"/>
      <c r="G14" s="67"/>
      <c r="H14" s="69"/>
      <c r="I14" s="68"/>
      <c r="J14" s="84"/>
    </row>
    <row r="15" spans="1:10" ht="13.5" thickBot="1">
      <c r="A15" s="100" t="s">
        <v>59</v>
      </c>
      <c r="B15" s="64"/>
      <c r="C15" s="63"/>
      <c r="D15" s="62"/>
      <c r="E15" s="64"/>
      <c r="F15" s="63"/>
      <c r="G15" s="62"/>
      <c r="H15" s="64"/>
      <c r="I15" s="63"/>
      <c r="J15" s="62"/>
    </row>
    <row r="16" spans="1:10" ht="13.5" thickBot="1">
      <c r="A16" s="10" t="s">
        <v>4</v>
      </c>
      <c r="B16" s="61">
        <f aca="true" t="shared" si="0" ref="B16:J16">SUM(B6:B15)</f>
        <v>11918</v>
      </c>
      <c r="C16" s="61">
        <f t="shared" si="0"/>
        <v>0</v>
      </c>
      <c r="D16" s="61">
        <f t="shared" si="0"/>
        <v>945</v>
      </c>
      <c r="E16" s="61">
        <f t="shared" si="0"/>
        <v>6733</v>
      </c>
      <c r="F16" s="61">
        <f t="shared" si="0"/>
        <v>0</v>
      </c>
      <c r="G16" s="61">
        <f t="shared" si="0"/>
        <v>2305</v>
      </c>
      <c r="H16" s="61">
        <f t="shared" si="0"/>
        <v>0</v>
      </c>
      <c r="I16" s="61">
        <f t="shared" si="0"/>
        <v>0</v>
      </c>
      <c r="J16" s="61">
        <f t="shared" si="0"/>
        <v>100</v>
      </c>
    </row>
    <row r="17" ht="13.5" thickBot="1"/>
    <row r="18" spans="1:10" ht="13.5" thickBot="1">
      <c r="A18" s="372" t="s">
        <v>0</v>
      </c>
      <c r="B18" s="357" t="s">
        <v>12</v>
      </c>
      <c r="C18" s="358"/>
      <c r="D18" s="359"/>
      <c r="E18" s="357" t="s">
        <v>11</v>
      </c>
      <c r="F18" s="358"/>
      <c r="G18" s="359"/>
      <c r="H18" s="369" t="s">
        <v>41</v>
      </c>
      <c r="I18" s="370"/>
      <c r="J18" s="371"/>
    </row>
    <row r="19" spans="1:10" ht="13.5" thickBot="1">
      <c r="A19" s="373"/>
      <c r="B19" s="74" t="s">
        <v>1</v>
      </c>
      <c r="C19" s="71" t="s">
        <v>2</v>
      </c>
      <c r="D19" s="73" t="s">
        <v>3</v>
      </c>
      <c r="E19" s="72" t="s">
        <v>1</v>
      </c>
      <c r="F19" s="71" t="s">
        <v>2</v>
      </c>
      <c r="G19" s="70" t="s">
        <v>3</v>
      </c>
      <c r="H19" s="99" t="s">
        <v>1</v>
      </c>
      <c r="I19" s="98" t="s">
        <v>2</v>
      </c>
      <c r="J19" s="97" t="s">
        <v>3</v>
      </c>
    </row>
    <row r="20" spans="1:10" ht="13.5" thickBot="1">
      <c r="A20" s="96" t="str">
        <f aca="true" t="shared" si="1" ref="A20:A29">A6</f>
        <v>BOUZONVILLE</v>
      </c>
      <c r="B20" s="92">
        <v>300</v>
      </c>
      <c r="C20" s="91"/>
      <c r="D20" s="90">
        <v>15</v>
      </c>
      <c r="E20" s="92">
        <v>200</v>
      </c>
      <c r="F20" s="91"/>
      <c r="G20" s="90">
        <v>4</v>
      </c>
      <c r="H20" s="92"/>
      <c r="I20" s="91"/>
      <c r="J20" s="90"/>
    </row>
    <row r="21" spans="1:10" ht="13.5" thickBot="1">
      <c r="A21" s="96" t="str">
        <f t="shared" si="1"/>
        <v>CREUTZWALD</v>
      </c>
      <c r="B21" s="69">
        <v>2560</v>
      </c>
      <c r="C21" s="68"/>
      <c r="D21" s="67">
        <v>200</v>
      </c>
      <c r="E21" s="69">
        <v>578</v>
      </c>
      <c r="F21" s="68"/>
      <c r="G21" s="67">
        <v>100</v>
      </c>
      <c r="H21" s="69">
        <v>1654</v>
      </c>
      <c r="I21" s="68"/>
      <c r="J21" s="67">
        <v>135</v>
      </c>
    </row>
    <row r="22" spans="1:10" ht="13.5" thickBot="1">
      <c r="A22" s="96" t="str">
        <f t="shared" si="1"/>
        <v>FORBACH</v>
      </c>
      <c r="B22" s="69"/>
      <c r="C22" s="68"/>
      <c r="D22" s="67"/>
      <c r="E22" s="69"/>
      <c r="F22" s="68"/>
      <c r="G22" s="67"/>
      <c r="H22" s="69"/>
      <c r="I22" s="68"/>
      <c r="J22" s="67"/>
    </row>
    <row r="23" spans="1:10" ht="13.5" thickBot="1">
      <c r="A23" s="96" t="str">
        <f t="shared" si="1"/>
        <v>SAINT AVOLD</v>
      </c>
      <c r="B23" s="69">
        <v>1107</v>
      </c>
      <c r="C23" s="68"/>
      <c r="D23" s="67"/>
      <c r="E23" s="69">
        <v>1500</v>
      </c>
      <c r="F23" s="68"/>
      <c r="G23" s="67">
        <v>80</v>
      </c>
      <c r="H23" s="69"/>
      <c r="I23" s="68"/>
      <c r="J23" s="67"/>
    </row>
    <row r="24" spans="1:10" ht="13.5" thickBot="1">
      <c r="A24" s="96" t="str">
        <f t="shared" si="1"/>
        <v>SARREGUEMINES</v>
      </c>
      <c r="B24" s="86">
        <v>490</v>
      </c>
      <c r="C24" s="85"/>
      <c r="D24" s="84">
        <v>28</v>
      </c>
      <c r="E24" s="86">
        <v>200</v>
      </c>
      <c r="F24" s="85"/>
      <c r="G24" s="84">
        <v>14</v>
      </c>
      <c r="H24" s="86">
        <v>7747</v>
      </c>
      <c r="I24" s="85"/>
      <c r="J24" s="84">
        <v>450</v>
      </c>
    </row>
    <row r="25" spans="1:10" ht="13.5" thickBot="1">
      <c r="A25" s="96" t="str">
        <f t="shared" si="1"/>
        <v>VAL DE ROSSELLE</v>
      </c>
      <c r="B25" s="92">
        <v>500</v>
      </c>
      <c r="C25" s="91"/>
      <c r="D25" s="90">
        <v>12</v>
      </c>
      <c r="E25" s="92">
        <v>1870</v>
      </c>
      <c r="F25" s="91"/>
      <c r="G25" s="90">
        <v>210</v>
      </c>
      <c r="H25" s="92">
        <v>2000</v>
      </c>
      <c r="I25" s="91"/>
      <c r="J25" s="90">
        <v>550</v>
      </c>
    </row>
    <row r="26" spans="1:10" ht="13.5" thickBot="1">
      <c r="A26" s="96" t="str">
        <f t="shared" si="1"/>
        <v>Club 7</v>
      </c>
      <c r="B26" s="69"/>
      <c r="C26" s="68"/>
      <c r="D26" s="67"/>
      <c r="E26" s="69"/>
      <c r="F26" s="68"/>
      <c r="G26" s="67"/>
      <c r="H26" s="69"/>
      <c r="I26" s="68"/>
      <c r="J26" s="67"/>
    </row>
    <row r="27" spans="1:10" ht="13.5" thickBot="1">
      <c r="A27" s="96" t="str">
        <f t="shared" si="1"/>
        <v>Club 8</v>
      </c>
      <c r="B27" s="69"/>
      <c r="C27" s="68"/>
      <c r="D27" s="67"/>
      <c r="E27" s="69"/>
      <c r="F27" s="68"/>
      <c r="G27" s="67"/>
      <c r="H27" s="69"/>
      <c r="I27" s="68"/>
      <c r="J27" s="67"/>
    </row>
    <row r="28" spans="1:10" ht="13.5" thickBot="1">
      <c r="A28" s="96" t="str">
        <f t="shared" si="1"/>
        <v>Club 9</v>
      </c>
      <c r="B28" s="86"/>
      <c r="C28" s="85"/>
      <c r="D28" s="84"/>
      <c r="E28" s="86"/>
      <c r="F28" s="85"/>
      <c r="G28" s="84"/>
      <c r="H28" s="86"/>
      <c r="I28" s="85"/>
      <c r="J28" s="84"/>
    </row>
    <row r="29" spans="1:10" ht="13.5" thickBot="1">
      <c r="A29" s="96" t="str">
        <f t="shared" si="1"/>
        <v>Club 10</v>
      </c>
      <c r="B29" s="64"/>
      <c r="C29" s="63"/>
      <c r="D29" s="62"/>
      <c r="E29" s="64"/>
      <c r="F29" s="63"/>
      <c r="G29" s="62"/>
      <c r="H29" s="64"/>
      <c r="I29" s="63"/>
      <c r="J29" s="62"/>
    </row>
    <row r="30" spans="1:10" ht="13.5" thickBot="1">
      <c r="A30" s="10" t="s">
        <v>4</v>
      </c>
      <c r="B30" s="61">
        <f aca="true" t="shared" si="2" ref="B30:J30">SUM(B20:B29)</f>
        <v>4957</v>
      </c>
      <c r="C30" s="61">
        <f t="shared" si="2"/>
        <v>0</v>
      </c>
      <c r="D30" s="61">
        <f t="shared" si="2"/>
        <v>255</v>
      </c>
      <c r="E30" s="61">
        <f t="shared" si="2"/>
        <v>4348</v>
      </c>
      <c r="F30" s="61">
        <f t="shared" si="2"/>
        <v>0</v>
      </c>
      <c r="G30" s="61">
        <f t="shared" si="2"/>
        <v>408</v>
      </c>
      <c r="H30" s="61">
        <f t="shared" si="2"/>
        <v>11401</v>
      </c>
      <c r="I30" s="61">
        <f t="shared" si="2"/>
        <v>0</v>
      </c>
      <c r="J30" s="61">
        <f t="shared" si="2"/>
        <v>1135</v>
      </c>
    </row>
    <row r="31" ht="13.5" thickBot="1"/>
    <row r="32" spans="1:7" ht="12.75">
      <c r="A32" s="372" t="s">
        <v>0</v>
      </c>
      <c r="B32" s="357" t="s">
        <v>42</v>
      </c>
      <c r="C32" s="358"/>
      <c r="D32" s="359"/>
      <c r="E32" s="357" t="s">
        <v>43</v>
      </c>
      <c r="F32" s="358"/>
      <c r="G32" s="359"/>
    </row>
    <row r="33" spans="1:10" ht="13.5" thickBot="1">
      <c r="A33" s="373"/>
      <c r="B33" s="74" t="s">
        <v>1</v>
      </c>
      <c r="C33" s="71" t="s">
        <v>2</v>
      </c>
      <c r="D33" s="73" t="s">
        <v>3</v>
      </c>
      <c r="E33" s="72" t="s">
        <v>1</v>
      </c>
      <c r="F33" s="71" t="s">
        <v>2</v>
      </c>
      <c r="G33" s="70" t="s">
        <v>3</v>
      </c>
      <c r="H33" s="40"/>
      <c r="I33" s="42"/>
      <c r="J33" s="42"/>
    </row>
    <row r="34" spans="1:10" ht="13.5" thickBot="1">
      <c r="A34" s="18" t="str">
        <f aca="true" t="shared" si="3" ref="A34:A43">A6</f>
        <v>BOUZONVILLE</v>
      </c>
      <c r="B34" s="47"/>
      <c r="C34" s="66"/>
      <c r="D34" s="95"/>
      <c r="E34" s="47"/>
      <c r="F34" s="66"/>
      <c r="G34" s="65"/>
      <c r="H34" s="60"/>
      <c r="I34" s="39"/>
      <c r="J34" s="39"/>
    </row>
    <row r="35" spans="1:10" ht="13.5" thickBot="1">
      <c r="A35" s="18" t="str">
        <f t="shared" si="3"/>
        <v>CREUTZWALD</v>
      </c>
      <c r="B35" s="69"/>
      <c r="C35" s="89"/>
      <c r="D35" s="88">
        <v>60</v>
      </c>
      <c r="E35" s="69"/>
      <c r="F35" s="68"/>
      <c r="G35" s="67"/>
      <c r="H35" s="60"/>
      <c r="I35" s="39"/>
      <c r="J35" s="39"/>
    </row>
    <row r="36" spans="1:10" ht="13.5" thickBot="1">
      <c r="A36" s="18" t="str">
        <f t="shared" si="3"/>
        <v>FORBACH</v>
      </c>
      <c r="B36" s="69">
        <v>1000</v>
      </c>
      <c r="C36" s="89"/>
      <c r="D36" s="88">
        <v>200</v>
      </c>
      <c r="E36" s="69"/>
      <c r="F36" s="68"/>
      <c r="G36" s="67"/>
      <c r="H36" s="60"/>
      <c r="I36" s="39"/>
      <c r="J36" s="39"/>
    </row>
    <row r="37" spans="1:10" ht="13.5" thickBot="1">
      <c r="A37" s="18" t="str">
        <f t="shared" si="3"/>
        <v>SAINT AVOLD</v>
      </c>
      <c r="B37" s="92"/>
      <c r="C37" s="91"/>
      <c r="D37" s="93"/>
      <c r="E37" s="92"/>
      <c r="F37" s="91"/>
      <c r="G37" s="90"/>
      <c r="H37" s="60"/>
      <c r="I37" s="39"/>
      <c r="J37" s="39"/>
    </row>
    <row r="38" spans="1:10" ht="13.5" thickBot="1">
      <c r="A38" s="18" t="str">
        <f t="shared" si="3"/>
        <v>SARREGUEMINES</v>
      </c>
      <c r="B38" s="69">
        <v>800</v>
      </c>
      <c r="C38" s="68"/>
      <c r="D38" s="88">
        <v>100</v>
      </c>
      <c r="E38" s="69"/>
      <c r="F38" s="68"/>
      <c r="G38" s="67"/>
      <c r="H38" s="60"/>
      <c r="I38" s="39"/>
      <c r="J38" s="39"/>
    </row>
    <row r="39" spans="1:10" ht="13.5" thickBot="1">
      <c r="A39" s="18" t="str">
        <f t="shared" si="3"/>
        <v>VAL DE ROSSELLE</v>
      </c>
      <c r="B39" s="92"/>
      <c r="C39" s="94"/>
      <c r="D39" s="93">
        <v>70</v>
      </c>
      <c r="E39" s="92">
        <v>300</v>
      </c>
      <c r="F39" s="91"/>
      <c r="G39" s="90">
        <v>10</v>
      </c>
      <c r="H39" s="60"/>
      <c r="I39" s="39"/>
      <c r="J39" s="39"/>
    </row>
    <row r="40" spans="1:10" ht="13.5" thickBot="1">
      <c r="A40" s="18" t="str">
        <f t="shared" si="3"/>
        <v>Club 7</v>
      </c>
      <c r="B40" s="69"/>
      <c r="C40" s="68"/>
      <c r="D40" s="88"/>
      <c r="E40" s="69"/>
      <c r="F40" s="68"/>
      <c r="G40" s="67"/>
      <c r="H40" s="60"/>
      <c r="I40" s="39"/>
      <c r="J40" s="39"/>
    </row>
    <row r="41" spans="1:10" ht="13.5" thickBot="1">
      <c r="A41" s="18" t="str">
        <f t="shared" si="3"/>
        <v>Club 8</v>
      </c>
      <c r="B41" s="69"/>
      <c r="C41" s="89"/>
      <c r="D41" s="88"/>
      <c r="E41" s="69"/>
      <c r="F41" s="68"/>
      <c r="G41" s="67"/>
      <c r="H41" s="60"/>
      <c r="I41" s="39"/>
      <c r="J41" s="39"/>
    </row>
    <row r="42" spans="1:10" ht="13.5" thickBot="1">
      <c r="A42" s="18" t="str">
        <f t="shared" si="3"/>
        <v>Club 9</v>
      </c>
      <c r="B42" s="86"/>
      <c r="C42" s="85"/>
      <c r="D42" s="87"/>
      <c r="E42" s="86"/>
      <c r="F42" s="85"/>
      <c r="G42" s="84"/>
      <c r="H42" s="60"/>
      <c r="I42" s="39"/>
      <c r="J42" s="39"/>
    </row>
    <row r="43" spans="1:10" ht="13.5" thickBot="1">
      <c r="A43" s="18" t="str">
        <f t="shared" si="3"/>
        <v>Club 10</v>
      </c>
      <c r="B43" s="64"/>
      <c r="C43" s="83"/>
      <c r="D43" s="82"/>
      <c r="E43" s="64"/>
      <c r="F43" s="63"/>
      <c r="G43" s="62"/>
      <c r="H43" s="60"/>
      <c r="I43" s="39"/>
      <c r="J43" s="39"/>
    </row>
    <row r="44" spans="1:10" ht="13.5" thickBot="1">
      <c r="A44" s="10" t="s">
        <v>4</v>
      </c>
      <c r="B44" s="61">
        <f aca="true" t="shared" si="4" ref="B44:G44">SUM(B34:B43)</f>
        <v>1800</v>
      </c>
      <c r="C44" s="61">
        <f t="shared" si="4"/>
        <v>0</v>
      </c>
      <c r="D44" s="61">
        <f t="shared" si="4"/>
        <v>430</v>
      </c>
      <c r="E44" s="61">
        <f t="shared" si="4"/>
        <v>300</v>
      </c>
      <c r="F44" s="61">
        <f t="shared" si="4"/>
        <v>0</v>
      </c>
      <c r="G44" s="61">
        <f t="shared" si="4"/>
        <v>10</v>
      </c>
      <c r="H44" s="60"/>
      <c r="I44" s="39"/>
      <c r="J44" s="39"/>
    </row>
    <row r="45" ht="13.5" thickBot="1"/>
    <row r="46" spans="1:10" ht="12.75">
      <c r="A46" s="380" t="s">
        <v>0</v>
      </c>
      <c r="B46" s="365" t="s">
        <v>76</v>
      </c>
      <c r="C46" s="382" t="s">
        <v>21</v>
      </c>
      <c r="D46" s="358"/>
      <c r="E46" s="383"/>
      <c r="F46" s="360" t="s">
        <v>6</v>
      </c>
      <c r="G46" s="361"/>
      <c r="H46" s="362"/>
      <c r="I46" s="363" t="s">
        <v>5</v>
      </c>
      <c r="J46" s="364"/>
    </row>
    <row r="47" spans="1:10" ht="13.5" thickBot="1">
      <c r="A47" s="381"/>
      <c r="B47" s="366"/>
      <c r="C47" s="20" t="s">
        <v>1</v>
      </c>
      <c r="D47" s="20" t="s">
        <v>2</v>
      </c>
      <c r="E47" s="22" t="s">
        <v>3</v>
      </c>
      <c r="F47" s="21" t="s">
        <v>1</v>
      </c>
      <c r="G47" s="20" t="s">
        <v>2</v>
      </c>
      <c r="H47" s="19" t="s">
        <v>3</v>
      </c>
      <c r="I47" s="367" t="s">
        <v>7</v>
      </c>
      <c r="J47" s="368"/>
    </row>
    <row r="48" spans="1:10" ht="13.5" thickBot="1">
      <c r="A48" s="18" t="str">
        <f aca="true" t="shared" si="5" ref="A48:A57">A6</f>
        <v>BOUZONVILLE</v>
      </c>
      <c r="B48" s="80">
        <v>14</v>
      </c>
      <c r="C48" s="78">
        <f aca="true" t="shared" si="6" ref="C48:C57">B6+E6+H6+B20+E20+H20+B34+E34</f>
        <v>3600</v>
      </c>
      <c r="D48" s="15">
        <f aca="true" t="shared" si="7" ref="D48:D57">C6+F6+I6+C20+F20+I20+C34+F34</f>
        <v>0</v>
      </c>
      <c r="E48" s="77">
        <f aca="true" t="shared" si="8" ref="E48:E57">D6+G6+J6+D20+G20+J20+D34+G34</f>
        <v>519</v>
      </c>
      <c r="F48" s="13">
        <f aca="true" t="shared" si="9" ref="F48:F58">IF($B48=0,"",C48/$B48)</f>
        <v>257.14285714285717</v>
      </c>
      <c r="G48" s="13">
        <f aca="true" t="shared" si="10" ref="G48:G58">IF($B48=0,"",D48/$B48)</f>
        <v>0</v>
      </c>
      <c r="H48" s="12">
        <f aca="true" t="shared" si="11" ref="H48:H58">IF($B48=0,"",E48/$B48)</f>
        <v>37.07142857142857</v>
      </c>
      <c r="I48" s="374">
        <f aca="true" t="shared" si="12" ref="I48:I57">C48+D48</f>
        <v>3600</v>
      </c>
      <c r="J48" s="375"/>
    </row>
    <row r="49" spans="1:10" ht="13.5" thickBot="1">
      <c r="A49" s="18" t="str">
        <f t="shared" si="5"/>
        <v>CREUTZWALD</v>
      </c>
      <c r="B49" s="81">
        <v>23</v>
      </c>
      <c r="C49" s="78">
        <f t="shared" si="6"/>
        <v>6249</v>
      </c>
      <c r="D49" s="15">
        <f t="shared" si="7"/>
        <v>0</v>
      </c>
      <c r="E49" s="77">
        <f t="shared" si="8"/>
        <v>635</v>
      </c>
      <c r="F49" s="13">
        <f t="shared" si="9"/>
        <v>271.69565217391306</v>
      </c>
      <c r="G49" s="13">
        <f t="shared" si="10"/>
        <v>0</v>
      </c>
      <c r="H49" s="12">
        <f t="shared" si="11"/>
        <v>27.608695652173914</v>
      </c>
      <c r="I49" s="374">
        <f t="shared" si="12"/>
        <v>6249</v>
      </c>
      <c r="J49" s="375"/>
    </row>
    <row r="50" spans="1:10" ht="13.5" thickBot="1">
      <c r="A50" s="18" t="str">
        <f t="shared" si="5"/>
        <v>FORBACH</v>
      </c>
      <c r="B50" s="80">
        <v>25</v>
      </c>
      <c r="C50" s="78">
        <f t="shared" si="6"/>
        <v>1000</v>
      </c>
      <c r="D50" s="15">
        <f t="shared" si="7"/>
        <v>0</v>
      </c>
      <c r="E50" s="77">
        <f t="shared" si="8"/>
        <v>200</v>
      </c>
      <c r="F50" s="13">
        <f t="shared" si="9"/>
        <v>40</v>
      </c>
      <c r="G50" s="13">
        <f t="shared" si="10"/>
        <v>0</v>
      </c>
      <c r="H50" s="12">
        <f t="shared" si="11"/>
        <v>8</v>
      </c>
      <c r="I50" s="374">
        <f t="shared" si="12"/>
        <v>1000</v>
      </c>
      <c r="J50" s="375"/>
    </row>
    <row r="51" spans="1:10" ht="13.5" thickBot="1">
      <c r="A51" s="18" t="str">
        <f t="shared" si="5"/>
        <v>SAINT AVOLD</v>
      </c>
      <c r="B51" s="81">
        <v>26</v>
      </c>
      <c r="C51" s="78">
        <f t="shared" si="6"/>
        <v>4770</v>
      </c>
      <c r="D51" s="15">
        <f t="shared" si="7"/>
        <v>0</v>
      </c>
      <c r="E51" s="77">
        <f t="shared" si="8"/>
        <v>190</v>
      </c>
      <c r="F51" s="13">
        <f t="shared" si="9"/>
        <v>183.46153846153845</v>
      </c>
      <c r="G51" s="13">
        <f t="shared" si="10"/>
        <v>0</v>
      </c>
      <c r="H51" s="12">
        <f t="shared" si="11"/>
        <v>7.3076923076923075</v>
      </c>
      <c r="I51" s="374">
        <f t="shared" si="12"/>
        <v>4770</v>
      </c>
      <c r="J51" s="375"/>
    </row>
    <row r="52" spans="1:10" ht="13.5" thickBot="1">
      <c r="A52" s="18" t="str">
        <f t="shared" si="5"/>
        <v>SARREGUEMINES</v>
      </c>
      <c r="B52" s="80">
        <v>33</v>
      </c>
      <c r="C52" s="78">
        <f t="shared" si="6"/>
        <v>19568</v>
      </c>
      <c r="D52" s="15">
        <f t="shared" si="7"/>
        <v>0</v>
      </c>
      <c r="E52" s="77">
        <f t="shared" si="8"/>
        <v>1192</v>
      </c>
      <c r="F52" s="13">
        <f t="shared" si="9"/>
        <v>592.969696969697</v>
      </c>
      <c r="G52" s="13">
        <f t="shared" si="10"/>
        <v>0</v>
      </c>
      <c r="H52" s="12">
        <f t="shared" si="11"/>
        <v>36.121212121212125</v>
      </c>
      <c r="I52" s="374">
        <f t="shared" si="12"/>
        <v>19568</v>
      </c>
      <c r="J52" s="375"/>
    </row>
    <row r="53" spans="1:10" ht="13.5" thickBot="1">
      <c r="A53" s="18" t="str">
        <f t="shared" si="5"/>
        <v>VAL DE ROSSELLE</v>
      </c>
      <c r="B53" s="81">
        <v>23</v>
      </c>
      <c r="C53" s="78">
        <f t="shared" si="6"/>
        <v>6270</v>
      </c>
      <c r="D53" s="15">
        <f t="shared" si="7"/>
        <v>0</v>
      </c>
      <c r="E53" s="77">
        <f t="shared" si="8"/>
        <v>2852</v>
      </c>
      <c r="F53" s="13">
        <f t="shared" si="9"/>
        <v>272.60869565217394</v>
      </c>
      <c r="G53" s="13">
        <f t="shared" si="10"/>
        <v>0</v>
      </c>
      <c r="H53" s="12">
        <f t="shared" si="11"/>
        <v>124</v>
      </c>
      <c r="I53" s="374">
        <f t="shared" si="12"/>
        <v>6270</v>
      </c>
      <c r="J53" s="375"/>
    </row>
    <row r="54" spans="1:10" ht="13.5" thickBot="1">
      <c r="A54" s="18" t="str">
        <f t="shared" si="5"/>
        <v>Club 7</v>
      </c>
      <c r="B54" s="80"/>
      <c r="C54" s="78">
        <f t="shared" si="6"/>
        <v>0</v>
      </c>
      <c r="D54" s="15">
        <f t="shared" si="7"/>
        <v>0</v>
      </c>
      <c r="E54" s="77">
        <f t="shared" si="8"/>
        <v>0</v>
      </c>
      <c r="F54" s="13">
        <f t="shared" si="9"/>
      </c>
      <c r="G54" s="13">
        <f t="shared" si="10"/>
      </c>
      <c r="H54" s="12">
        <f t="shared" si="11"/>
      </c>
      <c r="I54" s="374">
        <f t="shared" si="12"/>
        <v>0</v>
      </c>
      <c r="J54" s="375"/>
    </row>
    <row r="55" spans="1:10" ht="13.5" thickBot="1">
      <c r="A55" s="18" t="str">
        <f t="shared" si="5"/>
        <v>Club 8</v>
      </c>
      <c r="B55" s="81"/>
      <c r="C55" s="78">
        <f t="shared" si="6"/>
        <v>0</v>
      </c>
      <c r="D55" s="15">
        <f t="shared" si="7"/>
        <v>0</v>
      </c>
      <c r="E55" s="77">
        <f t="shared" si="8"/>
        <v>0</v>
      </c>
      <c r="F55" s="13">
        <f t="shared" si="9"/>
      </c>
      <c r="G55" s="13">
        <f t="shared" si="10"/>
      </c>
      <c r="H55" s="12">
        <f t="shared" si="11"/>
      </c>
      <c r="I55" s="374">
        <f t="shared" si="12"/>
        <v>0</v>
      </c>
      <c r="J55" s="375"/>
    </row>
    <row r="56" spans="1:10" ht="13.5" thickBot="1">
      <c r="A56" s="18" t="str">
        <f t="shared" si="5"/>
        <v>Club 9</v>
      </c>
      <c r="B56" s="80"/>
      <c r="C56" s="78">
        <f t="shared" si="6"/>
        <v>0</v>
      </c>
      <c r="D56" s="15">
        <f t="shared" si="7"/>
        <v>0</v>
      </c>
      <c r="E56" s="77">
        <f t="shared" si="8"/>
        <v>0</v>
      </c>
      <c r="F56" s="13">
        <f t="shared" si="9"/>
      </c>
      <c r="G56" s="13">
        <f t="shared" si="10"/>
      </c>
      <c r="H56" s="12">
        <f t="shared" si="11"/>
      </c>
      <c r="I56" s="374">
        <f t="shared" si="12"/>
        <v>0</v>
      </c>
      <c r="J56" s="375"/>
    </row>
    <row r="57" spans="1:10" ht="13.5" thickBot="1">
      <c r="A57" s="18" t="str">
        <f t="shared" si="5"/>
        <v>Club 10</v>
      </c>
      <c r="B57" s="79"/>
      <c r="C57" s="78">
        <f t="shared" si="6"/>
        <v>0</v>
      </c>
      <c r="D57" s="15">
        <f t="shared" si="7"/>
        <v>0</v>
      </c>
      <c r="E57" s="77">
        <f t="shared" si="8"/>
        <v>0</v>
      </c>
      <c r="F57" s="13">
        <f t="shared" si="9"/>
      </c>
      <c r="G57" s="13">
        <f t="shared" si="10"/>
      </c>
      <c r="H57" s="12">
        <f t="shared" si="11"/>
      </c>
      <c r="I57" s="374">
        <f t="shared" si="12"/>
        <v>0</v>
      </c>
      <c r="J57" s="375"/>
    </row>
    <row r="58" spans="1:10" ht="13.5" thickBot="1">
      <c r="A58" s="34" t="s">
        <v>4</v>
      </c>
      <c r="B58" s="76">
        <f>SUM(B48:B57)</f>
        <v>144</v>
      </c>
      <c r="C58" s="55">
        <f>SUM(C48:C57)</f>
        <v>41457</v>
      </c>
      <c r="D58" s="32">
        <f>SUM(D48:D57)</f>
        <v>0</v>
      </c>
      <c r="E58" s="75">
        <f>SUM(E48:E57)</f>
        <v>5588</v>
      </c>
      <c r="F58" s="6">
        <f t="shared" si="9"/>
        <v>287.8958333333333</v>
      </c>
      <c r="G58" s="6">
        <f t="shared" si="10"/>
        <v>0</v>
      </c>
      <c r="H58" s="5">
        <f t="shared" si="11"/>
        <v>38.80555555555556</v>
      </c>
      <c r="I58" s="378">
        <f>SUM(I48:J57)</f>
        <v>41457</v>
      </c>
      <c r="J58" s="379"/>
    </row>
    <row r="64" ht="13.5" thickBot="1"/>
    <row r="65" spans="1:10" ht="18.75" thickBot="1">
      <c r="A65" s="52" t="str">
        <f>A2</f>
        <v>ZONE 33</v>
      </c>
      <c r="B65" s="354" t="s">
        <v>47</v>
      </c>
      <c r="C65" s="355"/>
      <c r="D65" s="355"/>
      <c r="E65" s="355"/>
      <c r="F65" s="355"/>
      <c r="G65" s="355"/>
      <c r="H65" s="355"/>
      <c r="I65" s="355"/>
      <c r="J65" s="356"/>
    </row>
    <row r="66" spans="2:10" ht="13.5" thickBot="1"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372" t="s">
        <v>0</v>
      </c>
      <c r="B67" s="385" t="s">
        <v>44</v>
      </c>
      <c r="C67" s="358"/>
      <c r="D67" s="359"/>
      <c r="E67" s="385" t="s">
        <v>45</v>
      </c>
      <c r="F67" s="358"/>
      <c r="G67" s="359"/>
      <c r="H67" s="376"/>
      <c r="I67" s="377"/>
      <c r="J67" s="377"/>
    </row>
    <row r="68" spans="1:10" ht="13.5" thickBot="1">
      <c r="A68" s="373"/>
      <c r="B68" s="74" t="s">
        <v>1</v>
      </c>
      <c r="C68" s="71" t="s">
        <v>2</v>
      </c>
      <c r="D68" s="73" t="s">
        <v>3</v>
      </c>
      <c r="E68" s="74" t="s">
        <v>1</v>
      </c>
      <c r="F68" s="71" t="s">
        <v>2</v>
      </c>
      <c r="G68" s="73" t="s">
        <v>3</v>
      </c>
      <c r="H68" s="40"/>
      <c r="I68" s="42"/>
      <c r="J68" s="42"/>
    </row>
    <row r="69" spans="1:10" ht="13.5" thickBot="1">
      <c r="A69" s="18" t="str">
        <f aca="true" t="shared" si="13" ref="A69:A78">A6</f>
        <v>BOUZONVILLE</v>
      </c>
      <c r="B69" s="47"/>
      <c r="C69" s="66"/>
      <c r="D69" s="65"/>
      <c r="E69" s="47"/>
      <c r="F69" s="66"/>
      <c r="G69" s="65"/>
      <c r="H69" s="60"/>
      <c r="I69" s="39"/>
      <c r="J69" s="39"/>
    </row>
    <row r="70" spans="1:10" ht="13.5" thickBot="1">
      <c r="A70" s="18" t="str">
        <f t="shared" si="13"/>
        <v>CREUTZWALD</v>
      </c>
      <c r="B70" s="69"/>
      <c r="C70" s="68"/>
      <c r="D70" s="67"/>
      <c r="E70" s="69"/>
      <c r="F70" s="68"/>
      <c r="G70" s="67"/>
      <c r="H70" s="60"/>
      <c r="I70" s="39"/>
      <c r="J70" s="39"/>
    </row>
    <row r="71" spans="1:10" ht="13.5" thickBot="1">
      <c r="A71" s="18" t="str">
        <f t="shared" si="13"/>
        <v>FORBACH</v>
      </c>
      <c r="B71" s="47"/>
      <c r="C71" s="66"/>
      <c r="D71" s="65"/>
      <c r="E71" s="47"/>
      <c r="F71" s="66"/>
      <c r="G71" s="65"/>
      <c r="H71" s="60"/>
      <c r="I71" s="39"/>
      <c r="J71" s="39"/>
    </row>
    <row r="72" spans="1:10" ht="13.5" thickBot="1">
      <c r="A72" s="18" t="str">
        <f t="shared" si="13"/>
        <v>SAINT AVOLD</v>
      </c>
      <c r="B72" s="47"/>
      <c r="C72" s="66"/>
      <c r="D72" s="65">
        <v>30</v>
      </c>
      <c r="E72" s="47"/>
      <c r="F72" s="66"/>
      <c r="G72" s="65"/>
      <c r="H72" s="60"/>
      <c r="I72" s="39"/>
      <c r="J72" s="39"/>
    </row>
    <row r="73" spans="1:10" ht="13.5" thickBot="1">
      <c r="A73" s="18" t="str">
        <f t="shared" si="13"/>
        <v>SARREGUEMINES</v>
      </c>
      <c r="B73" s="47"/>
      <c r="C73" s="66"/>
      <c r="D73" s="65"/>
      <c r="E73" s="47"/>
      <c r="F73" s="66"/>
      <c r="G73" s="65"/>
      <c r="H73" s="60"/>
      <c r="I73" s="39"/>
      <c r="J73" s="39"/>
    </row>
    <row r="74" spans="1:10" ht="13.5" thickBot="1">
      <c r="A74" s="18" t="str">
        <f t="shared" si="13"/>
        <v>VAL DE ROSSELLE</v>
      </c>
      <c r="B74" s="69"/>
      <c r="C74" s="68"/>
      <c r="D74" s="67"/>
      <c r="E74" s="69">
        <v>1500</v>
      </c>
      <c r="F74" s="68"/>
      <c r="G74" s="67">
        <v>60</v>
      </c>
      <c r="H74" s="60"/>
      <c r="I74" s="39"/>
      <c r="J74" s="39"/>
    </row>
    <row r="75" spans="1:10" ht="13.5" thickBot="1">
      <c r="A75" s="18" t="str">
        <f t="shared" si="13"/>
        <v>Club 7</v>
      </c>
      <c r="B75" s="47"/>
      <c r="C75" s="66"/>
      <c r="D75" s="65"/>
      <c r="E75" s="47"/>
      <c r="F75" s="66"/>
      <c r="G75" s="65"/>
      <c r="H75" s="60"/>
      <c r="I75" s="39"/>
      <c r="J75" s="39"/>
    </row>
    <row r="76" spans="1:10" ht="13.5" thickBot="1">
      <c r="A76" s="18" t="str">
        <f t="shared" si="13"/>
        <v>Club 8</v>
      </c>
      <c r="B76" s="69"/>
      <c r="C76" s="68"/>
      <c r="D76" s="67"/>
      <c r="E76" s="69"/>
      <c r="F76" s="68"/>
      <c r="G76" s="67"/>
      <c r="H76" s="60"/>
      <c r="I76" s="39"/>
      <c r="J76" s="39"/>
    </row>
    <row r="77" spans="1:10" ht="13.5" thickBot="1">
      <c r="A77" s="18" t="str">
        <f t="shared" si="13"/>
        <v>Club 9</v>
      </c>
      <c r="B77" s="47"/>
      <c r="C77" s="66"/>
      <c r="D77" s="65"/>
      <c r="E77" s="47"/>
      <c r="F77" s="66"/>
      <c r="G77" s="65"/>
      <c r="H77" s="60"/>
      <c r="I77" s="39"/>
      <c r="J77" s="39"/>
    </row>
    <row r="78" spans="1:10" ht="13.5" thickBot="1">
      <c r="A78" s="18" t="str">
        <f t="shared" si="13"/>
        <v>Club 10</v>
      </c>
      <c r="B78" s="64"/>
      <c r="C78" s="63"/>
      <c r="D78" s="62"/>
      <c r="E78" s="64"/>
      <c r="F78" s="63"/>
      <c r="G78" s="62"/>
      <c r="H78" s="60"/>
      <c r="I78" s="39"/>
      <c r="J78" s="39"/>
    </row>
    <row r="79" spans="1:10" ht="13.5" thickBot="1">
      <c r="A79" s="10" t="s">
        <v>4</v>
      </c>
      <c r="B79" s="61">
        <f aca="true" t="shared" si="14" ref="B79:G79">SUM(B69:B78)</f>
        <v>0</v>
      </c>
      <c r="C79" s="61">
        <f t="shared" si="14"/>
        <v>0</v>
      </c>
      <c r="D79" s="61">
        <f t="shared" si="14"/>
        <v>30</v>
      </c>
      <c r="E79" s="61">
        <f t="shared" si="14"/>
        <v>1500</v>
      </c>
      <c r="F79" s="61">
        <f t="shared" si="14"/>
        <v>0</v>
      </c>
      <c r="G79" s="61">
        <f t="shared" si="14"/>
        <v>60</v>
      </c>
      <c r="H79" s="60"/>
      <c r="I79" s="39"/>
      <c r="J79" s="39"/>
    </row>
    <row r="80" ht="13.5" thickBot="1"/>
    <row r="81" spans="1:10" ht="12.75">
      <c r="A81" s="372" t="s">
        <v>0</v>
      </c>
      <c r="B81" s="357" t="s">
        <v>14</v>
      </c>
      <c r="C81" s="358"/>
      <c r="D81" s="359"/>
      <c r="E81" s="384" t="s">
        <v>46</v>
      </c>
      <c r="F81" s="358"/>
      <c r="G81" s="383"/>
      <c r="H81" s="376"/>
      <c r="I81" s="377"/>
      <c r="J81" s="377"/>
    </row>
    <row r="82" spans="1:10" ht="13.5" thickBot="1">
      <c r="A82" s="373"/>
      <c r="B82" s="74" t="s">
        <v>1</v>
      </c>
      <c r="C82" s="71" t="s">
        <v>2</v>
      </c>
      <c r="D82" s="73" t="s">
        <v>3</v>
      </c>
      <c r="E82" s="72" t="s">
        <v>1</v>
      </c>
      <c r="F82" s="71" t="s">
        <v>2</v>
      </c>
      <c r="G82" s="70" t="s">
        <v>3</v>
      </c>
      <c r="H82" s="40"/>
      <c r="I82" s="42"/>
      <c r="J82" s="42"/>
    </row>
    <row r="83" spans="1:10" ht="13.5" thickBot="1">
      <c r="A83" s="18" t="str">
        <f aca="true" t="shared" si="15" ref="A83:A92">A6</f>
        <v>BOUZONVILLE</v>
      </c>
      <c r="B83" s="47"/>
      <c r="C83" s="66"/>
      <c r="D83" s="65">
        <v>50</v>
      </c>
      <c r="E83" s="47">
        <v>250</v>
      </c>
      <c r="F83" s="66"/>
      <c r="G83" s="65"/>
      <c r="H83" s="60"/>
      <c r="I83" s="39"/>
      <c r="J83" s="39"/>
    </row>
    <row r="84" spans="1:10" ht="13.5" thickBot="1">
      <c r="A84" s="18" t="str">
        <f t="shared" si="15"/>
        <v>CREUTZWALD</v>
      </c>
      <c r="B84" s="69">
        <v>1175</v>
      </c>
      <c r="C84" s="68"/>
      <c r="D84" s="67">
        <v>150</v>
      </c>
      <c r="E84" s="69"/>
      <c r="F84" s="68"/>
      <c r="G84" s="67"/>
      <c r="H84" s="60"/>
      <c r="I84" s="39"/>
      <c r="J84" s="39"/>
    </row>
    <row r="85" spans="1:10" ht="13.5" thickBot="1">
      <c r="A85" s="18" t="str">
        <f t="shared" si="15"/>
        <v>FORBACH</v>
      </c>
      <c r="B85" s="47"/>
      <c r="C85" s="66"/>
      <c r="D85" s="65">
        <v>72</v>
      </c>
      <c r="E85" s="47"/>
      <c r="F85" s="66"/>
      <c r="G85" s="65"/>
      <c r="H85" s="60"/>
      <c r="I85" s="39"/>
      <c r="J85" s="39"/>
    </row>
    <row r="86" spans="1:10" ht="13.5" thickBot="1">
      <c r="A86" s="18" t="str">
        <f t="shared" si="15"/>
        <v>SAINT AVOLD</v>
      </c>
      <c r="B86" s="69"/>
      <c r="C86" s="68"/>
      <c r="D86" s="67">
        <v>50</v>
      </c>
      <c r="E86" s="69">
        <v>6000</v>
      </c>
      <c r="F86" s="68"/>
      <c r="G86" s="67">
        <v>100</v>
      </c>
      <c r="H86" s="60"/>
      <c r="I86" s="39"/>
      <c r="J86" s="39"/>
    </row>
    <row r="87" spans="1:10" ht="13.5" thickBot="1">
      <c r="A87" s="18" t="str">
        <f t="shared" si="15"/>
        <v>SARREGUEMINES</v>
      </c>
      <c r="B87" s="47"/>
      <c r="C87" s="66"/>
      <c r="D87" s="65">
        <v>60</v>
      </c>
      <c r="E87" s="47"/>
      <c r="F87" s="66"/>
      <c r="G87" s="65"/>
      <c r="H87" s="60"/>
      <c r="I87" s="39"/>
      <c r="J87" s="39"/>
    </row>
    <row r="88" spans="1:10" ht="13.5" thickBot="1">
      <c r="A88" s="18" t="str">
        <f t="shared" si="15"/>
        <v>VAL DE ROSSELLE</v>
      </c>
      <c r="B88" s="69"/>
      <c r="C88" s="68"/>
      <c r="D88" s="67"/>
      <c r="E88" s="69"/>
      <c r="F88" s="68"/>
      <c r="G88" s="67"/>
      <c r="H88" s="60"/>
      <c r="I88" s="39"/>
      <c r="J88" s="39"/>
    </row>
    <row r="89" spans="1:10" ht="13.5" thickBot="1">
      <c r="A89" s="18" t="str">
        <f t="shared" si="15"/>
        <v>Club 7</v>
      </c>
      <c r="B89" s="47"/>
      <c r="C89" s="66"/>
      <c r="D89" s="65"/>
      <c r="E89" s="47"/>
      <c r="F89" s="66"/>
      <c r="G89" s="65"/>
      <c r="H89" s="60"/>
      <c r="I89" s="39"/>
      <c r="J89" s="39"/>
    </row>
    <row r="90" spans="1:10" ht="13.5" thickBot="1">
      <c r="A90" s="18" t="str">
        <f t="shared" si="15"/>
        <v>Club 8</v>
      </c>
      <c r="B90" s="69"/>
      <c r="C90" s="68"/>
      <c r="D90" s="67"/>
      <c r="E90" s="69"/>
      <c r="F90" s="68"/>
      <c r="G90" s="67"/>
      <c r="H90" s="60"/>
      <c r="I90" s="39"/>
      <c r="J90" s="39"/>
    </row>
    <row r="91" spans="1:10" ht="13.5" thickBot="1">
      <c r="A91" s="18" t="str">
        <f t="shared" si="15"/>
        <v>Club 9</v>
      </c>
      <c r="B91" s="47"/>
      <c r="C91" s="66"/>
      <c r="D91" s="65"/>
      <c r="E91" s="47"/>
      <c r="F91" s="66"/>
      <c r="G91" s="65"/>
      <c r="H91" s="60"/>
      <c r="I91" s="39"/>
      <c r="J91" s="39"/>
    </row>
    <row r="92" spans="1:10" ht="13.5" thickBot="1">
      <c r="A92" s="18" t="str">
        <f t="shared" si="15"/>
        <v>Club 10</v>
      </c>
      <c r="B92" s="64"/>
      <c r="C92" s="63"/>
      <c r="D92" s="62"/>
      <c r="E92" s="64"/>
      <c r="F92" s="63"/>
      <c r="G92" s="62"/>
      <c r="H92" s="60"/>
      <c r="I92" s="39"/>
      <c r="J92" s="39"/>
    </row>
    <row r="93" spans="1:10" ht="13.5" thickBot="1">
      <c r="A93" s="10" t="s">
        <v>4</v>
      </c>
      <c r="B93" s="61">
        <f aca="true" t="shared" si="16" ref="B93:G93">SUM(B83:B92)</f>
        <v>1175</v>
      </c>
      <c r="C93" s="61">
        <f t="shared" si="16"/>
        <v>0</v>
      </c>
      <c r="D93" s="61">
        <f t="shared" si="16"/>
        <v>382</v>
      </c>
      <c r="E93" s="61">
        <f t="shared" si="16"/>
        <v>6250</v>
      </c>
      <c r="F93" s="61">
        <f t="shared" si="16"/>
        <v>0</v>
      </c>
      <c r="G93" s="61">
        <f t="shared" si="16"/>
        <v>100</v>
      </c>
      <c r="H93" s="60"/>
      <c r="I93" s="39"/>
      <c r="J93" s="39"/>
    </row>
    <row r="95" ht="13.5" thickBot="1"/>
    <row r="96" spans="1:10" ht="12.75">
      <c r="A96" s="380" t="s">
        <v>0</v>
      </c>
      <c r="B96" s="365" t="s">
        <v>76</v>
      </c>
      <c r="C96" s="382" t="s">
        <v>20</v>
      </c>
      <c r="D96" s="358"/>
      <c r="E96" s="383"/>
      <c r="F96" s="360" t="s">
        <v>6</v>
      </c>
      <c r="G96" s="361"/>
      <c r="H96" s="362"/>
      <c r="I96" s="386" t="s">
        <v>5</v>
      </c>
      <c r="J96" s="364"/>
    </row>
    <row r="97" spans="1:10" ht="13.5" thickBot="1">
      <c r="A97" s="381"/>
      <c r="B97" s="366"/>
      <c r="C97" s="20" t="s">
        <v>1</v>
      </c>
      <c r="D97" s="20" t="s">
        <v>2</v>
      </c>
      <c r="E97" s="22" t="s">
        <v>3</v>
      </c>
      <c r="F97" s="21" t="s">
        <v>1</v>
      </c>
      <c r="G97" s="20" t="s">
        <v>2</v>
      </c>
      <c r="H97" s="19" t="s">
        <v>3</v>
      </c>
      <c r="I97" s="387" t="s">
        <v>7</v>
      </c>
      <c r="J97" s="368"/>
    </row>
    <row r="98" spans="1:10" ht="13.5" thickBot="1">
      <c r="A98" s="18" t="str">
        <f aca="true" t="shared" si="17" ref="A98:A107">A6</f>
        <v>BOUZONVILLE</v>
      </c>
      <c r="B98" s="17">
        <f aca="true" t="shared" si="18" ref="B98:B107">B48</f>
        <v>14</v>
      </c>
      <c r="C98" s="16">
        <f aca="true" t="shared" si="19" ref="C98:C107">B69+E69+B83+E83</f>
        <v>250</v>
      </c>
      <c r="D98" s="15">
        <f aca="true" t="shared" si="20" ref="D98:D107">C69+F69+C83+F83</f>
        <v>0</v>
      </c>
      <c r="E98" s="14">
        <f aca="true" t="shared" si="21" ref="E98:E107">D69+G69+D83+G83</f>
        <v>50</v>
      </c>
      <c r="F98" s="13">
        <f aca="true" t="shared" si="22" ref="F98:F108">IF($B98=0,"",C98/$B98)</f>
        <v>17.857142857142858</v>
      </c>
      <c r="G98" s="13">
        <f aca="true" t="shared" si="23" ref="G98:G108">IF($B98=0,"",D98/$B98)</f>
        <v>0</v>
      </c>
      <c r="H98" s="12">
        <f aca="true" t="shared" si="24" ref="H98:H108">IF($B98=0,"",E98/$B98)</f>
        <v>3.5714285714285716</v>
      </c>
      <c r="I98" s="374">
        <f aca="true" t="shared" si="25" ref="I98:I107">C98+D98</f>
        <v>250</v>
      </c>
      <c r="J98" s="375"/>
    </row>
    <row r="99" spans="1:10" ht="13.5" thickBot="1">
      <c r="A99" s="18" t="str">
        <f t="shared" si="17"/>
        <v>CREUTZWALD</v>
      </c>
      <c r="B99" s="17">
        <f t="shared" si="18"/>
        <v>23</v>
      </c>
      <c r="C99" s="16">
        <f t="shared" si="19"/>
        <v>1175</v>
      </c>
      <c r="D99" s="15">
        <f t="shared" si="20"/>
        <v>0</v>
      </c>
      <c r="E99" s="14">
        <f t="shared" si="21"/>
        <v>150</v>
      </c>
      <c r="F99" s="13">
        <f t="shared" si="22"/>
        <v>51.08695652173913</v>
      </c>
      <c r="G99" s="13">
        <f t="shared" si="23"/>
        <v>0</v>
      </c>
      <c r="H99" s="12">
        <f t="shared" si="24"/>
        <v>6.521739130434782</v>
      </c>
      <c r="I99" s="374">
        <f t="shared" si="25"/>
        <v>1175</v>
      </c>
      <c r="J99" s="375"/>
    </row>
    <row r="100" spans="1:10" ht="13.5" thickBot="1">
      <c r="A100" s="18" t="str">
        <f t="shared" si="17"/>
        <v>FORBACH</v>
      </c>
      <c r="B100" s="17">
        <f t="shared" si="18"/>
        <v>25</v>
      </c>
      <c r="C100" s="16">
        <f t="shared" si="19"/>
        <v>0</v>
      </c>
      <c r="D100" s="15">
        <f t="shared" si="20"/>
        <v>0</v>
      </c>
      <c r="E100" s="14">
        <f t="shared" si="21"/>
        <v>72</v>
      </c>
      <c r="F100" s="13">
        <f t="shared" si="22"/>
        <v>0</v>
      </c>
      <c r="G100" s="13">
        <f t="shared" si="23"/>
        <v>0</v>
      </c>
      <c r="H100" s="12">
        <f t="shared" si="24"/>
        <v>2.88</v>
      </c>
      <c r="I100" s="374">
        <f t="shared" si="25"/>
        <v>0</v>
      </c>
      <c r="J100" s="375"/>
    </row>
    <row r="101" spans="1:10" ht="13.5" thickBot="1">
      <c r="A101" s="18" t="str">
        <f t="shared" si="17"/>
        <v>SAINT AVOLD</v>
      </c>
      <c r="B101" s="17">
        <f t="shared" si="18"/>
        <v>26</v>
      </c>
      <c r="C101" s="16">
        <f t="shared" si="19"/>
        <v>6000</v>
      </c>
      <c r="D101" s="15">
        <f t="shared" si="20"/>
        <v>0</v>
      </c>
      <c r="E101" s="14">
        <f t="shared" si="21"/>
        <v>180</v>
      </c>
      <c r="F101" s="13">
        <f t="shared" si="22"/>
        <v>230.76923076923077</v>
      </c>
      <c r="G101" s="13">
        <f t="shared" si="23"/>
        <v>0</v>
      </c>
      <c r="H101" s="12">
        <f t="shared" si="24"/>
        <v>6.923076923076923</v>
      </c>
      <c r="I101" s="374">
        <f t="shared" si="25"/>
        <v>6000</v>
      </c>
      <c r="J101" s="375"/>
    </row>
    <row r="102" spans="1:10" ht="13.5" thickBot="1">
      <c r="A102" s="18" t="str">
        <f t="shared" si="17"/>
        <v>SARREGUEMINES</v>
      </c>
      <c r="B102" s="17">
        <f t="shared" si="18"/>
        <v>33</v>
      </c>
      <c r="C102" s="16">
        <f t="shared" si="19"/>
        <v>0</v>
      </c>
      <c r="D102" s="15">
        <f t="shared" si="20"/>
        <v>0</v>
      </c>
      <c r="E102" s="14">
        <f t="shared" si="21"/>
        <v>60</v>
      </c>
      <c r="F102" s="13">
        <f t="shared" si="22"/>
        <v>0</v>
      </c>
      <c r="G102" s="13">
        <f t="shared" si="23"/>
        <v>0</v>
      </c>
      <c r="H102" s="12">
        <f t="shared" si="24"/>
        <v>1.8181818181818181</v>
      </c>
      <c r="I102" s="374">
        <f t="shared" si="25"/>
        <v>0</v>
      </c>
      <c r="J102" s="375"/>
    </row>
    <row r="103" spans="1:10" ht="13.5" thickBot="1">
      <c r="A103" s="18" t="str">
        <f t="shared" si="17"/>
        <v>VAL DE ROSSELLE</v>
      </c>
      <c r="B103" s="17">
        <f t="shared" si="18"/>
        <v>23</v>
      </c>
      <c r="C103" s="16">
        <f t="shared" si="19"/>
        <v>1500</v>
      </c>
      <c r="D103" s="15">
        <f t="shared" si="20"/>
        <v>0</v>
      </c>
      <c r="E103" s="14">
        <f t="shared" si="21"/>
        <v>60</v>
      </c>
      <c r="F103" s="13">
        <f t="shared" si="22"/>
        <v>65.21739130434783</v>
      </c>
      <c r="G103" s="13">
        <f t="shared" si="23"/>
        <v>0</v>
      </c>
      <c r="H103" s="12">
        <f t="shared" si="24"/>
        <v>2.608695652173913</v>
      </c>
      <c r="I103" s="374">
        <f t="shared" si="25"/>
        <v>1500</v>
      </c>
      <c r="J103" s="375"/>
    </row>
    <row r="104" spans="1:10" ht="13.5" thickBot="1">
      <c r="A104" s="18" t="str">
        <f t="shared" si="17"/>
        <v>Club 7</v>
      </c>
      <c r="B104" s="17">
        <f t="shared" si="18"/>
        <v>0</v>
      </c>
      <c r="C104" s="16">
        <f t="shared" si="19"/>
        <v>0</v>
      </c>
      <c r="D104" s="15">
        <f t="shared" si="20"/>
        <v>0</v>
      </c>
      <c r="E104" s="14">
        <f t="shared" si="21"/>
        <v>0</v>
      </c>
      <c r="F104" s="13">
        <f t="shared" si="22"/>
      </c>
      <c r="G104" s="13">
        <f t="shared" si="23"/>
      </c>
      <c r="H104" s="12">
        <f t="shared" si="24"/>
      </c>
      <c r="I104" s="374">
        <f t="shared" si="25"/>
        <v>0</v>
      </c>
      <c r="J104" s="375"/>
    </row>
    <row r="105" spans="1:10" ht="13.5" thickBot="1">
      <c r="A105" s="18" t="str">
        <f t="shared" si="17"/>
        <v>Club 8</v>
      </c>
      <c r="B105" s="17">
        <f t="shared" si="18"/>
        <v>0</v>
      </c>
      <c r="C105" s="16">
        <f t="shared" si="19"/>
        <v>0</v>
      </c>
      <c r="D105" s="15">
        <f t="shared" si="20"/>
        <v>0</v>
      </c>
      <c r="E105" s="14">
        <f t="shared" si="21"/>
        <v>0</v>
      </c>
      <c r="F105" s="13">
        <f t="shared" si="22"/>
      </c>
      <c r="G105" s="13">
        <f t="shared" si="23"/>
      </c>
      <c r="H105" s="12">
        <f t="shared" si="24"/>
      </c>
      <c r="I105" s="374">
        <f t="shared" si="25"/>
        <v>0</v>
      </c>
      <c r="J105" s="375"/>
    </row>
    <row r="106" spans="1:10" ht="13.5" thickBot="1">
      <c r="A106" s="18" t="str">
        <f t="shared" si="17"/>
        <v>Club 9</v>
      </c>
      <c r="B106" s="17">
        <f t="shared" si="18"/>
        <v>0</v>
      </c>
      <c r="C106" s="16">
        <f t="shared" si="19"/>
        <v>0</v>
      </c>
      <c r="D106" s="15">
        <f t="shared" si="20"/>
        <v>0</v>
      </c>
      <c r="E106" s="14">
        <f t="shared" si="21"/>
        <v>0</v>
      </c>
      <c r="F106" s="13">
        <f t="shared" si="22"/>
      </c>
      <c r="G106" s="13">
        <f t="shared" si="23"/>
      </c>
      <c r="H106" s="12">
        <f t="shared" si="24"/>
      </c>
      <c r="I106" s="374">
        <f t="shared" si="25"/>
        <v>0</v>
      </c>
      <c r="J106" s="375"/>
    </row>
    <row r="107" spans="1:10" ht="13.5" thickBot="1">
      <c r="A107" s="18" t="str">
        <f t="shared" si="17"/>
        <v>Club 10</v>
      </c>
      <c r="B107" s="59">
        <f t="shared" si="18"/>
        <v>0</v>
      </c>
      <c r="C107" s="16">
        <f t="shared" si="19"/>
        <v>0</v>
      </c>
      <c r="D107" s="15">
        <f t="shared" si="20"/>
        <v>0</v>
      </c>
      <c r="E107" s="14">
        <f t="shared" si="21"/>
        <v>0</v>
      </c>
      <c r="F107" s="13">
        <f t="shared" si="22"/>
      </c>
      <c r="G107" s="13">
        <f t="shared" si="23"/>
      </c>
      <c r="H107" s="12">
        <f t="shared" si="24"/>
      </c>
      <c r="I107" s="374">
        <f t="shared" si="25"/>
        <v>0</v>
      </c>
      <c r="J107" s="375"/>
    </row>
    <row r="108" spans="1:10" ht="13.5" thickBot="1">
      <c r="A108" s="34" t="s">
        <v>4</v>
      </c>
      <c r="B108" s="10">
        <f>SUM(B98:B107)</f>
        <v>144</v>
      </c>
      <c r="C108" s="33">
        <f>SUM(C98:C107)</f>
        <v>8925</v>
      </c>
      <c r="D108" s="32">
        <f>SUM(D98:D107)</f>
        <v>0</v>
      </c>
      <c r="E108" s="32">
        <f>SUM(E98:E107)</f>
        <v>572</v>
      </c>
      <c r="F108" s="6">
        <f t="shared" si="22"/>
        <v>61.979166666666664</v>
      </c>
      <c r="G108" s="6">
        <f t="shared" si="23"/>
        <v>0</v>
      </c>
      <c r="H108" s="5">
        <f t="shared" si="24"/>
        <v>3.9722222222222223</v>
      </c>
      <c r="I108" s="378">
        <f>SUM(I98:J107)</f>
        <v>8925</v>
      </c>
      <c r="J108" s="379"/>
    </row>
    <row r="109" spans="1:10" ht="13.5" thickBot="1">
      <c r="A109" s="26"/>
      <c r="B109" s="26"/>
      <c r="C109" s="26"/>
      <c r="D109" s="26"/>
      <c r="E109" s="26"/>
      <c r="F109" s="54"/>
      <c r="G109" s="54"/>
      <c r="H109" s="54"/>
      <c r="I109" s="26"/>
      <c r="J109" s="26"/>
    </row>
    <row r="110" spans="1:10" ht="12.75" customHeight="1">
      <c r="A110" s="380" t="s">
        <v>0</v>
      </c>
      <c r="B110" s="357" t="s">
        <v>15</v>
      </c>
      <c r="C110" s="358"/>
      <c r="D110" s="359"/>
      <c r="E110" s="26"/>
      <c r="F110" s="54"/>
      <c r="G110" s="54"/>
      <c r="H110" s="54"/>
      <c r="I110" s="26"/>
      <c r="J110" s="26"/>
    </row>
    <row r="111" spans="1:10" ht="13.5" customHeight="1" thickBot="1">
      <c r="A111" s="381"/>
      <c r="B111" s="388" t="s">
        <v>1</v>
      </c>
      <c r="C111" s="389"/>
      <c r="D111" s="390"/>
      <c r="E111" s="26"/>
      <c r="F111" s="54"/>
      <c r="G111" s="54"/>
      <c r="H111" s="54"/>
      <c r="I111" s="26"/>
      <c r="J111" s="26"/>
    </row>
    <row r="112" spans="1:10" ht="13.5" thickBot="1">
      <c r="A112" s="58" t="str">
        <f aca="true" t="shared" si="26" ref="A112:A121">A20</f>
        <v>BOUZONVILLE</v>
      </c>
      <c r="B112" s="38"/>
      <c r="C112" s="56">
        <v>5000</v>
      </c>
      <c r="D112" s="38"/>
      <c r="E112" s="26"/>
      <c r="F112" s="54"/>
      <c r="G112" s="54"/>
      <c r="H112" s="54"/>
      <c r="I112" s="26"/>
      <c r="J112" s="26"/>
    </row>
    <row r="113" spans="1:10" ht="13.5" thickBot="1">
      <c r="A113" s="58" t="str">
        <f t="shared" si="26"/>
        <v>CREUTZWALD</v>
      </c>
      <c r="B113" s="38"/>
      <c r="C113" s="56">
        <v>1500</v>
      </c>
      <c r="D113" s="38"/>
      <c r="E113" s="26"/>
      <c r="F113" s="54"/>
      <c r="G113" s="54"/>
      <c r="H113" s="54"/>
      <c r="I113" s="26"/>
      <c r="J113" s="26"/>
    </row>
    <row r="114" spans="1:10" ht="13.5" thickBot="1">
      <c r="A114" s="58" t="str">
        <f t="shared" si="26"/>
        <v>FORBACH</v>
      </c>
      <c r="B114" s="38"/>
      <c r="C114" s="56"/>
      <c r="D114" s="38"/>
      <c r="E114" s="26"/>
      <c r="F114" s="54"/>
      <c r="G114" s="54"/>
      <c r="H114" s="54"/>
      <c r="I114" s="26"/>
      <c r="J114" s="26"/>
    </row>
    <row r="115" spans="1:10" ht="13.5" thickBot="1">
      <c r="A115" s="58" t="str">
        <f t="shared" si="26"/>
        <v>SAINT AVOLD</v>
      </c>
      <c r="B115" s="38"/>
      <c r="C115" s="56"/>
      <c r="D115" s="38"/>
      <c r="E115" s="26"/>
      <c r="F115" s="54"/>
      <c r="G115" s="54"/>
      <c r="H115" s="54"/>
      <c r="I115" s="26"/>
      <c r="J115" s="26"/>
    </row>
    <row r="116" spans="1:10" ht="13.5" thickBot="1">
      <c r="A116" s="58" t="str">
        <f t="shared" si="26"/>
        <v>SARREGUEMINES</v>
      </c>
      <c r="B116" s="38"/>
      <c r="C116" s="56"/>
      <c r="D116" s="38"/>
      <c r="E116" s="26"/>
      <c r="F116" s="54"/>
      <c r="G116" s="54"/>
      <c r="H116" s="54"/>
      <c r="I116" s="26"/>
      <c r="J116" s="26"/>
    </row>
    <row r="117" spans="1:10" ht="13.5" thickBot="1">
      <c r="A117" s="58" t="str">
        <f t="shared" si="26"/>
        <v>VAL DE ROSSELLE</v>
      </c>
      <c r="B117" s="38"/>
      <c r="C117" s="56">
        <v>2000</v>
      </c>
      <c r="D117" s="38"/>
      <c r="E117" s="26"/>
      <c r="F117" s="54"/>
      <c r="G117" s="54"/>
      <c r="H117" s="54"/>
      <c r="I117" s="26"/>
      <c r="J117" s="26"/>
    </row>
    <row r="118" spans="1:10" ht="13.5" thickBot="1">
      <c r="A118" s="58" t="str">
        <f t="shared" si="26"/>
        <v>Club 7</v>
      </c>
      <c r="B118" s="38"/>
      <c r="C118" s="56"/>
      <c r="D118" s="38"/>
      <c r="E118" s="26"/>
      <c r="F118" s="54"/>
      <c r="G118" s="54"/>
      <c r="H118" s="54"/>
      <c r="I118" s="26"/>
      <c r="J118" s="26"/>
    </row>
    <row r="119" spans="1:10" ht="13.5" thickBot="1">
      <c r="A119" s="58" t="str">
        <f t="shared" si="26"/>
        <v>Club 8</v>
      </c>
      <c r="B119" s="38"/>
      <c r="C119" s="56"/>
      <c r="D119" s="38"/>
      <c r="E119" s="26"/>
      <c r="F119" s="54"/>
      <c r="G119" s="54"/>
      <c r="H119" s="54"/>
      <c r="I119" s="26"/>
      <c r="J119" s="26"/>
    </row>
    <row r="120" spans="1:10" ht="13.5" thickBot="1">
      <c r="A120" s="58" t="str">
        <f t="shared" si="26"/>
        <v>Club 9</v>
      </c>
      <c r="B120" s="38"/>
      <c r="C120" s="56"/>
      <c r="D120" s="38"/>
      <c r="E120" s="26"/>
      <c r="F120" s="54"/>
      <c r="G120" s="54"/>
      <c r="H120" s="54"/>
      <c r="I120" s="26"/>
      <c r="J120" s="26"/>
    </row>
    <row r="121" spans="1:10" ht="13.5" thickBot="1">
      <c r="A121" s="57" t="str">
        <f t="shared" si="26"/>
        <v>Club 10</v>
      </c>
      <c r="B121" s="38"/>
      <c r="C121" s="56"/>
      <c r="D121" s="38"/>
      <c r="E121" s="26"/>
      <c r="F121" s="54"/>
      <c r="G121" s="54"/>
      <c r="H121" s="54"/>
      <c r="I121" s="26"/>
      <c r="J121" s="26"/>
    </row>
    <row r="122" spans="1:10" ht="13.5" thickBot="1">
      <c r="A122" s="55" t="s">
        <v>4</v>
      </c>
      <c r="B122" s="38"/>
      <c r="C122" s="44">
        <f>SUM(C112:C121)</f>
        <v>8500</v>
      </c>
      <c r="D122" s="38"/>
      <c r="E122" s="26"/>
      <c r="F122" s="54"/>
      <c r="G122" s="54"/>
      <c r="H122" s="54"/>
      <c r="I122" s="26"/>
      <c r="J122" s="26"/>
    </row>
    <row r="123" spans="1:10" ht="12.75" customHeight="1">
      <c r="A123" s="395"/>
      <c r="B123" s="377"/>
      <c r="C123" s="377"/>
      <c r="D123" s="53"/>
      <c r="E123" s="377"/>
      <c r="F123" s="377"/>
      <c r="G123" s="377"/>
      <c r="H123" s="394"/>
      <c r="I123" s="394"/>
      <c r="J123" s="394"/>
    </row>
    <row r="124" spans="1:10" ht="13.5" customHeight="1" thickBot="1">
      <c r="A124" s="395"/>
      <c r="B124" s="42"/>
      <c r="C124" s="42"/>
      <c r="D124" s="42"/>
      <c r="E124" s="396"/>
      <c r="F124" s="396"/>
      <c r="G124" s="396"/>
      <c r="H124" s="41"/>
      <c r="I124" s="41"/>
      <c r="J124" s="41"/>
    </row>
    <row r="125" spans="1:10" ht="18.75" customHeight="1" thickBot="1">
      <c r="A125" s="52" t="str">
        <f>A2</f>
        <v>ZONE 33</v>
      </c>
      <c r="B125" s="354" t="s">
        <v>9</v>
      </c>
      <c r="C125" s="355"/>
      <c r="D125" s="355"/>
      <c r="E125" s="355"/>
      <c r="F125" s="355"/>
      <c r="G125" s="355"/>
      <c r="H125" s="355"/>
      <c r="I125" s="355"/>
      <c r="J125" s="356"/>
    </row>
    <row r="126" spans="2:10" ht="13.5" thickBot="1"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 customHeight="1">
      <c r="A127" s="50" t="s">
        <v>0</v>
      </c>
      <c r="B127" s="391" t="s">
        <v>16</v>
      </c>
      <c r="C127" s="392"/>
      <c r="D127" s="393"/>
      <c r="E127" s="391" t="s">
        <v>17</v>
      </c>
      <c r="F127" s="392"/>
      <c r="G127" s="393"/>
      <c r="H127" s="391" t="s">
        <v>18</v>
      </c>
      <c r="I127" s="392"/>
      <c r="J127" s="393"/>
    </row>
    <row r="128" spans="1:10" ht="13.5" customHeight="1" thickBot="1">
      <c r="A128" s="49"/>
      <c r="B128" s="21" t="s">
        <v>1</v>
      </c>
      <c r="C128" s="20" t="s">
        <v>2</v>
      </c>
      <c r="D128" s="19" t="s">
        <v>3</v>
      </c>
      <c r="E128" s="35" t="s">
        <v>1</v>
      </c>
      <c r="F128" s="20" t="s">
        <v>2</v>
      </c>
      <c r="G128" s="22" t="s">
        <v>3</v>
      </c>
      <c r="H128" s="21" t="s">
        <v>1</v>
      </c>
      <c r="I128" s="20" t="s">
        <v>2</v>
      </c>
      <c r="J128" s="19" t="s">
        <v>3</v>
      </c>
    </row>
    <row r="129" spans="1:10" ht="13.5" thickBot="1">
      <c r="A129" s="18" t="str">
        <f aca="true" t="shared" si="27" ref="A129:A138">A6</f>
        <v>BOUZONVILLE</v>
      </c>
      <c r="B129" s="47"/>
      <c r="C129" s="46">
        <v>3800</v>
      </c>
      <c r="D129" s="45">
        <v>50</v>
      </c>
      <c r="E129" s="46">
        <v>560</v>
      </c>
      <c r="F129" s="46"/>
      <c r="G129" s="48"/>
      <c r="H129" s="47"/>
      <c r="I129" s="46"/>
      <c r="J129" s="45"/>
    </row>
    <row r="130" spans="1:10" ht="13.5" thickBot="1">
      <c r="A130" s="18" t="str">
        <f t="shared" si="27"/>
        <v>CREUTZWALD</v>
      </c>
      <c r="B130" s="47"/>
      <c r="C130" s="46">
        <v>13135</v>
      </c>
      <c r="D130" s="45">
        <v>100</v>
      </c>
      <c r="E130" s="46">
        <v>760</v>
      </c>
      <c r="F130" s="46"/>
      <c r="G130" s="48">
        <v>30</v>
      </c>
      <c r="H130" s="47">
        <v>1000</v>
      </c>
      <c r="I130" s="46"/>
      <c r="J130" s="45">
        <v>100</v>
      </c>
    </row>
    <row r="131" spans="1:10" ht="13.5" thickBot="1">
      <c r="A131" s="18" t="str">
        <f t="shared" si="27"/>
        <v>FORBACH</v>
      </c>
      <c r="B131" s="47"/>
      <c r="C131" s="46"/>
      <c r="D131" s="45"/>
      <c r="E131" s="46"/>
      <c r="F131" s="46"/>
      <c r="G131" s="48"/>
      <c r="H131" s="47">
        <v>810</v>
      </c>
      <c r="I131" s="46"/>
      <c r="J131" s="45"/>
    </row>
    <row r="132" spans="1:10" ht="13.5" thickBot="1">
      <c r="A132" s="18" t="str">
        <f t="shared" si="27"/>
        <v>SAINT AVOLD</v>
      </c>
      <c r="B132" s="47"/>
      <c r="C132" s="46">
        <v>95000</v>
      </c>
      <c r="D132" s="45">
        <v>140</v>
      </c>
      <c r="E132" s="46"/>
      <c r="F132" s="46"/>
      <c r="G132" s="48"/>
      <c r="H132" s="47">
        <v>4000</v>
      </c>
      <c r="I132" s="46"/>
      <c r="J132" s="45"/>
    </row>
    <row r="133" spans="1:10" ht="13.5" thickBot="1">
      <c r="A133" s="18" t="str">
        <f t="shared" si="27"/>
        <v>SARREGUEMINES</v>
      </c>
      <c r="B133" s="47"/>
      <c r="C133" s="46">
        <v>2377</v>
      </c>
      <c r="D133" s="45">
        <v>80</v>
      </c>
      <c r="E133" s="46">
        <v>500</v>
      </c>
      <c r="F133" s="46"/>
      <c r="G133" s="48">
        <v>28</v>
      </c>
      <c r="H133" s="47"/>
      <c r="I133" s="46"/>
      <c r="J133" s="45"/>
    </row>
    <row r="134" spans="1:10" ht="13.5" thickBot="1">
      <c r="A134" s="18" t="str">
        <f t="shared" si="27"/>
        <v>VAL DE ROSSELLE</v>
      </c>
      <c r="B134" s="47"/>
      <c r="C134" s="46"/>
      <c r="D134" s="45"/>
      <c r="E134" s="46"/>
      <c r="F134" s="46"/>
      <c r="G134" s="48"/>
      <c r="H134" s="47"/>
      <c r="I134" s="46"/>
      <c r="J134" s="45"/>
    </row>
    <row r="135" spans="1:10" ht="13.5" thickBot="1">
      <c r="A135" s="18" t="str">
        <f t="shared" si="27"/>
        <v>Club 7</v>
      </c>
      <c r="B135" s="47"/>
      <c r="C135" s="46"/>
      <c r="D135" s="45"/>
      <c r="E135" s="46"/>
      <c r="F135" s="46"/>
      <c r="G135" s="48"/>
      <c r="H135" s="47"/>
      <c r="I135" s="46"/>
      <c r="J135" s="45"/>
    </row>
    <row r="136" spans="1:10" ht="13.5" thickBot="1">
      <c r="A136" s="18" t="str">
        <f t="shared" si="27"/>
        <v>Club 8</v>
      </c>
      <c r="B136" s="47"/>
      <c r="C136" s="46"/>
      <c r="D136" s="45"/>
      <c r="E136" s="46"/>
      <c r="F136" s="46"/>
      <c r="G136" s="48"/>
      <c r="H136" s="47"/>
      <c r="I136" s="46"/>
      <c r="J136" s="45"/>
    </row>
    <row r="137" spans="1:10" ht="13.5" thickBot="1">
      <c r="A137" s="18" t="str">
        <f t="shared" si="27"/>
        <v>Club 9</v>
      </c>
      <c r="B137" s="47"/>
      <c r="C137" s="46"/>
      <c r="D137" s="45"/>
      <c r="E137" s="46"/>
      <c r="F137" s="46"/>
      <c r="G137" s="48"/>
      <c r="H137" s="47"/>
      <c r="I137" s="46"/>
      <c r="J137" s="45"/>
    </row>
    <row r="138" spans="1:10" ht="13.5" thickBot="1">
      <c r="A138" s="18" t="str">
        <f t="shared" si="27"/>
        <v>Club 10</v>
      </c>
      <c r="B138" s="47"/>
      <c r="C138" s="46"/>
      <c r="D138" s="45"/>
      <c r="E138" s="46"/>
      <c r="F138" s="46"/>
      <c r="G138" s="48"/>
      <c r="H138" s="47"/>
      <c r="I138" s="46"/>
      <c r="J138" s="45"/>
    </row>
    <row r="139" spans="1:10" ht="13.5" thickBot="1">
      <c r="A139" s="10" t="s">
        <v>4</v>
      </c>
      <c r="B139" s="44">
        <f aca="true" t="shared" si="28" ref="B139:J139">SUM(B129:B138)</f>
        <v>0</v>
      </c>
      <c r="C139" s="44">
        <f t="shared" si="28"/>
        <v>114312</v>
      </c>
      <c r="D139" s="44">
        <f t="shared" si="28"/>
        <v>370</v>
      </c>
      <c r="E139" s="44">
        <f t="shared" si="28"/>
        <v>1820</v>
      </c>
      <c r="F139" s="44">
        <f t="shared" si="28"/>
        <v>0</v>
      </c>
      <c r="G139" s="44">
        <f t="shared" si="28"/>
        <v>58</v>
      </c>
      <c r="H139" s="44">
        <f t="shared" si="28"/>
        <v>5810</v>
      </c>
      <c r="I139" s="44">
        <f t="shared" si="28"/>
        <v>0</v>
      </c>
      <c r="J139" s="44">
        <f t="shared" si="28"/>
        <v>100</v>
      </c>
    </row>
    <row r="141" spans="1:10" ht="12.75" customHeight="1">
      <c r="A141" s="43"/>
      <c r="B141" s="42"/>
      <c r="C141" s="42"/>
      <c r="D141" s="42"/>
      <c r="E141" s="41"/>
      <c r="F141" s="41"/>
      <c r="G141" s="41"/>
      <c r="H141" s="41"/>
      <c r="I141" s="41"/>
      <c r="J141" s="41"/>
    </row>
    <row r="142" spans="1:10" ht="13.5" thickBot="1">
      <c r="A142" s="40"/>
      <c r="B142" s="39"/>
      <c r="C142" s="39"/>
      <c r="D142" s="39"/>
      <c r="E142" s="38"/>
      <c r="F142" s="38"/>
      <c r="G142" s="38"/>
      <c r="H142" s="38"/>
      <c r="I142" s="38"/>
      <c r="J142" s="38"/>
    </row>
    <row r="143" spans="1:10" ht="12.75" customHeight="1">
      <c r="A143" s="37" t="s">
        <v>0</v>
      </c>
      <c r="B143" s="365" t="s">
        <v>76</v>
      </c>
      <c r="C143" s="360" t="s">
        <v>19</v>
      </c>
      <c r="D143" s="361"/>
      <c r="E143" s="362"/>
      <c r="F143" s="360" t="s">
        <v>6</v>
      </c>
      <c r="G143" s="361"/>
      <c r="H143" s="362"/>
      <c r="I143" s="386" t="s">
        <v>5</v>
      </c>
      <c r="J143" s="364"/>
    </row>
    <row r="144" spans="1:10" ht="13.5" customHeight="1" thickBot="1">
      <c r="A144" s="36"/>
      <c r="B144" s="366"/>
      <c r="C144" s="35" t="s">
        <v>1</v>
      </c>
      <c r="D144" s="20" t="s">
        <v>2</v>
      </c>
      <c r="E144" s="22" t="s">
        <v>3</v>
      </c>
      <c r="F144" s="21" t="s">
        <v>1</v>
      </c>
      <c r="G144" s="20" t="s">
        <v>2</v>
      </c>
      <c r="H144" s="19" t="s">
        <v>3</v>
      </c>
      <c r="I144" s="387" t="s">
        <v>7</v>
      </c>
      <c r="J144" s="368"/>
    </row>
    <row r="145" spans="1:10" ht="13.5" thickBot="1">
      <c r="A145" s="18" t="str">
        <f aca="true" t="shared" si="29" ref="A145:A154">A6</f>
        <v>BOUZONVILLE</v>
      </c>
      <c r="B145" s="17">
        <f aca="true" t="shared" si="30" ref="B145:B150">B48</f>
        <v>14</v>
      </c>
      <c r="C145" s="16">
        <f>B129+E129+H129+B142</f>
        <v>560</v>
      </c>
      <c r="D145" s="15">
        <f>C129+F129+I129+C142</f>
        <v>3800</v>
      </c>
      <c r="E145" s="14">
        <f>D129+G129+J129+D142</f>
        <v>50</v>
      </c>
      <c r="F145" s="13">
        <f aca="true" t="shared" si="31" ref="F145:F155">IF($B145=0,"",C145/$B145)</f>
        <v>40</v>
      </c>
      <c r="G145" s="13">
        <f aca="true" t="shared" si="32" ref="G145:G155">IF($B145=0,"",D145/$B145)</f>
        <v>271.42857142857144</v>
      </c>
      <c r="H145" s="12">
        <f aca="true" t="shared" si="33" ref="H145:H155">IF($B145=0,"",E145/$B145)</f>
        <v>3.5714285714285716</v>
      </c>
      <c r="I145" s="374">
        <f aca="true" t="shared" si="34" ref="I145:I154">C145+D145</f>
        <v>4360</v>
      </c>
      <c r="J145" s="375"/>
    </row>
    <row r="146" spans="1:10" ht="13.5" thickBot="1">
      <c r="A146" s="18" t="str">
        <f t="shared" si="29"/>
        <v>CREUTZWALD</v>
      </c>
      <c r="B146" s="17">
        <f t="shared" si="30"/>
        <v>23</v>
      </c>
      <c r="C146" s="16">
        <f aca="true" t="shared" si="35" ref="C146:C154">B130+E130+H130</f>
        <v>1760</v>
      </c>
      <c r="D146" s="15">
        <f aca="true" t="shared" si="36" ref="D146:D154">C130+F130+I130</f>
        <v>13135</v>
      </c>
      <c r="E146" s="14">
        <f aca="true" t="shared" si="37" ref="E146:E154">D130+G130+J130</f>
        <v>230</v>
      </c>
      <c r="F146" s="13">
        <f t="shared" si="31"/>
        <v>76.52173913043478</v>
      </c>
      <c r="G146" s="13">
        <f t="shared" si="32"/>
        <v>571.0869565217391</v>
      </c>
      <c r="H146" s="12">
        <f t="shared" si="33"/>
        <v>10</v>
      </c>
      <c r="I146" s="374">
        <f t="shared" si="34"/>
        <v>14895</v>
      </c>
      <c r="J146" s="375"/>
    </row>
    <row r="147" spans="1:10" ht="13.5" thickBot="1">
      <c r="A147" s="18" t="str">
        <f t="shared" si="29"/>
        <v>FORBACH</v>
      </c>
      <c r="B147" s="17">
        <f t="shared" si="30"/>
        <v>25</v>
      </c>
      <c r="C147" s="16">
        <f t="shared" si="35"/>
        <v>810</v>
      </c>
      <c r="D147" s="15">
        <f t="shared" si="36"/>
        <v>0</v>
      </c>
      <c r="E147" s="14">
        <f t="shared" si="37"/>
        <v>0</v>
      </c>
      <c r="F147" s="13">
        <f t="shared" si="31"/>
        <v>32.4</v>
      </c>
      <c r="G147" s="13">
        <f t="shared" si="32"/>
        <v>0</v>
      </c>
      <c r="H147" s="12">
        <f t="shared" si="33"/>
        <v>0</v>
      </c>
      <c r="I147" s="374">
        <f t="shared" si="34"/>
        <v>810</v>
      </c>
      <c r="J147" s="375"/>
    </row>
    <row r="148" spans="1:10" ht="13.5" thickBot="1">
      <c r="A148" s="18" t="str">
        <f t="shared" si="29"/>
        <v>SAINT AVOLD</v>
      </c>
      <c r="B148" s="17">
        <f t="shared" si="30"/>
        <v>26</v>
      </c>
      <c r="C148" s="16">
        <f t="shared" si="35"/>
        <v>4000</v>
      </c>
      <c r="D148" s="15">
        <f t="shared" si="36"/>
        <v>95000</v>
      </c>
      <c r="E148" s="14">
        <f t="shared" si="37"/>
        <v>140</v>
      </c>
      <c r="F148" s="13">
        <f t="shared" si="31"/>
        <v>153.84615384615384</v>
      </c>
      <c r="G148" s="13">
        <f t="shared" si="32"/>
        <v>3653.846153846154</v>
      </c>
      <c r="H148" s="12">
        <f t="shared" si="33"/>
        <v>5.384615384615385</v>
      </c>
      <c r="I148" s="374">
        <f t="shared" si="34"/>
        <v>99000</v>
      </c>
      <c r="J148" s="375"/>
    </row>
    <row r="149" spans="1:10" ht="13.5" thickBot="1">
      <c r="A149" s="18" t="str">
        <f t="shared" si="29"/>
        <v>SARREGUEMINES</v>
      </c>
      <c r="B149" s="17">
        <f t="shared" si="30"/>
        <v>33</v>
      </c>
      <c r="C149" s="16">
        <f t="shared" si="35"/>
        <v>500</v>
      </c>
      <c r="D149" s="15">
        <f t="shared" si="36"/>
        <v>2377</v>
      </c>
      <c r="E149" s="14">
        <f t="shared" si="37"/>
        <v>108</v>
      </c>
      <c r="F149" s="13">
        <f t="shared" si="31"/>
        <v>15.151515151515152</v>
      </c>
      <c r="G149" s="13">
        <f t="shared" si="32"/>
        <v>72.03030303030303</v>
      </c>
      <c r="H149" s="12">
        <f t="shared" si="33"/>
        <v>3.272727272727273</v>
      </c>
      <c r="I149" s="374">
        <f t="shared" si="34"/>
        <v>2877</v>
      </c>
      <c r="J149" s="375"/>
    </row>
    <row r="150" spans="1:10" ht="13.5" thickBot="1">
      <c r="A150" s="18" t="str">
        <f t="shared" si="29"/>
        <v>VAL DE ROSSELLE</v>
      </c>
      <c r="B150" s="17">
        <f t="shared" si="30"/>
        <v>23</v>
      </c>
      <c r="C150" s="16">
        <f t="shared" si="35"/>
        <v>0</v>
      </c>
      <c r="D150" s="15">
        <f t="shared" si="36"/>
        <v>0</v>
      </c>
      <c r="E150" s="14">
        <f t="shared" si="37"/>
        <v>0</v>
      </c>
      <c r="F150" s="13">
        <f t="shared" si="31"/>
        <v>0</v>
      </c>
      <c r="G150" s="13">
        <f t="shared" si="32"/>
        <v>0</v>
      </c>
      <c r="H150" s="12">
        <f t="shared" si="33"/>
        <v>0</v>
      </c>
      <c r="I150" s="374">
        <f t="shared" si="34"/>
        <v>0</v>
      </c>
      <c r="J150" s="375"/>
    </row>
    <row r="151" spans="1:10" ht="13.5" thickBot="1">
      <c r="A151" s="18" t="str">
        <f t="shared" si="29"/>
        <v>Club 7</v>
      </c>
      <c r="B151" s="17">
        <f>B54</f>
        <v>0</v>
      </c>
      <c r="C151" s="16">
        <f t="shared" si="35"/>
        <v>0</v>
      </c>
      <c r="D151" s="15">
        <f t="shared" si="36"/>
        <v>0</v>
      </c>
      <c r="E151" s="14">
        <f t="shared" si="37"/>
        <v>0</v>
      </c>
      <c r="F151" s="13">
        <f t="shared" si="31"/>
      </c>
      <c r="G151" s="13">
        <f t="shared" si="32"/>
      </c>
      <c r="H151" s="12">
        <f t="shared" si="33"/>
      </c>
      <c r="I151" s="374">
        <f t="shared" si="34"/>
        <v>0</v>
      </c>
      <c r="J151" s="375"/>
    </row>
    <row r="152" spans="1:10" ht="13.5" thickBot="1">
      <c r="A152" s="18" t="str">
        <f t="shared" si="29"/>
        <v>Club 8</v>
      </c>
      <c r="B152" s="17">
        <f>B55</f>
        <v>0</v>
      </c>
      <c r="C152" s="16">
        <f t="shared" si="35"/>
        <v>0</v>
      </c>
      <c r="D152" s="15">
        <f t="shared" si="36"/>
        <v>0</v>
      </c>
      <c r="E152" s="14">
        <f t="shared" si="37"/>
        <v>0</v>
      </c>
      <c r="F152" s="13">
        <f t="shared" si="31"/>
      </c>
      <c r="G152" s="13">
        <f t="shared" si="32"/>
      </c>
      <c r="H152" s="12">
        <f t="shared" si="33"/>
      </c>
      <c r="I152" s="374">
        <f t="shared" si="34"/>
        <v>0</v>
      </c>
      <c r="J152" s="375"/>
    </row>
    <row r="153" spans="1:10" ht="13.5" thickBot="1">
      <c r="A153" s="18" t="str">
        <f t="shared" si="29"/>
        <v>Club 9</v>
      </c>
      <c r="B153" s="17">
        <f>B56</f>
        <v>0</v>
      </c>
      <c r="C153" s="16">
        <f t="shared" si="35"/>
        <v>0</v>
      </c>
      <c r="D153" s="15">
        <f t="shared" si="36"/>
        <v>0</v>
      </c>
      <c r="E153" s="14">
        <f t="shared" si="37"/>
        <v>0</v>
      </c>
      <c r="F153" s="13">
        <f t="shared" si="31"/>
      </c>
      <c r="G153" s="13">
        <f t="shared" si="32"/>
      </c>
      <c r="H153" s="12">
        <f t="shared" si="33"/>
      </c>
      <c r="I153" s="374">
        <f t="shared" si="34"/>
        <v>0</v>
      </c>
      <c r="J153" s="375"/>
    </row>
    <row r="154" spans="1:10" ht="13.5" thickBot="1">
      <c r="A154" s="18" t="str">
        <f t="shared" si="29"/>
        <v>Club 10</v>
      </c>
      <c r="B154" s="17">
        <f>B57</f>
        <v>0</v>
      </c>
      <c r="C154" s="16">
        <f t="shared" si="35"/>
        <v>0</v>
      </c>
      <c r="D154" s="15">
        <f t="shared" si="36"/>
        <v>0</v>
      </c>
      <c r="E154" s="14">
        <f t="shared" si="37"/>
        <v>0</v>
      </c>
      <c r="F154" s="13">
        <f t="shared" si="31"/>
      </c>
      <c r="G154" s="13">
        <f t="shared" si="32"/>
      </c>
      <c r="H154" s="12">
        <f t="shared" si="33"/>
      </c>
      <c r="I154" s="374">
        <f t="shared" si="34"/>
        <v>0</v>
      </c>
      <c r="J154" s="375"/>
    </row>
    <row r="155" spans="1:10" ht="13.5" thickBot="1">
      <c r="A155" s="34" t="s">
        <v>4</v>
      </c>
      <c r="B155" s="10">
        <f>SUM(B145:B154)</f>
        <v>144</v>
      </c>
      <c r="C155" s="33">
        <f>SUM(C145:C154)</f>
        <v>7630</v>
      </c>
      <c r="D155" s="32">
        <f>SUM(D145:D154)</f>
        <v>114312</v>
      </c>
      <c r="E155" s="31">
        <f>SUM(E145:E154)</f>
        <v>528</v>
      </c>
      <c r="F155" s="6">
        <f t="shared" si="31"/>
        <v>52.986111111111114</v>
      </c>
      <c r="G155" s="6">
        <f t="shared" si="32"/>
        <v>793.8333333333334</v>
      </c>
      <c r="H155" s="5">
        <f t="shared" si="33"/>
        <v>3.6666666666666665</v>
      </c>
      <c r="I155" s="378">
        <f>SUM(I145:J154)</f>
        <v>121942</v>
      </c>
      <c r="J155" s="379"/>
    </row>
    <row r="156" spans="1:10" ht="12.75">
      <c r="A156" s="26"/>
      <c r="B156" s="26"/>
      <c r="C156" s="26"/>
      <c r="D156" s="26"/>
      <c r="E156" s="26"/>
      <c r="F156" s="27"/>
      <c r="G156" s="27"/>
      <c r="H156" s="27"/>
      <c r="I156" s="26"/>
      <c r="J156" s="26"/>
    </row>
    <row r="157" spans="1:10" ht="12.75">
      <c r="A157" s="26"/>
      <c r="B157" s="26"/>
      <c r="C157" s="26"/>
      <c r="D157" s="26"/>
      <c r="E157" s="26"/>
      <c r="F157" s="27"/>
      <c r="G157" s="27"/>
      <c r="H157" s="27"/>
      <c r="I157" s="26"/>
      <c r="J157" s="26"/>
    </row>
    <row r="158" spans="1:10" ht="18" customHeight="1">
      <c r="A158" s="30" t="str">
        <f>A2</f>
        <v>ZONE 33</v>
      </c>
      <c r="B158" s="397" t="s">
        <v>68</v>
      </c>
      <c r="C158" s="397"/>
      <c r="D158" s="397"/>
      <c r="E158" s="397"/>
      <c r="F158" s="397"/>
      <c r="G158" s="397"/>
      <c r="H158" s="397"/>
      <c r="I158" s="397"/>
      <c r="J158" s="397"/>
    </row>
    <row r="159" spans="1:10" ht="12.75">
      <c r="A159" s="399" t="s">
        <v>0</v>
      </c>
      <c r="B159" s="401" t="s">
        <v>3</v>
      </c>
      <c r="C159" s="26"/>
      <c r="D159" s="26"/>
      <c r="E159" s="26"/>
      <c r="F159" s="27"/>
      <c r="G159" s="27"/>
      <c r="H159" s="27"/>
      <c r="I159" s="26"/>
      <c r="J159" s="26"/>
    </row>
    <row r="160" spans="1:10" ht="12.75">
      <c r="A160" s="400"/>
      <c r="B160" s="402"/>
      <c r="C160" s="26"/>
      <c r="D160" s="26"/>
      <c r="E160" s="26"/>
      <c r="F160" s="27"/>
      <c r="G160" s="27"/>
      <c r="H160" s="27"/>
      <c r="I160" s="26"/>
      <c r="J160" s="26"/>
    </row>
    <row r="161" spans="1:10" ht="12.75">
      <c r="A161" s="298" t="str">
        <f aca="true" t="shared" si="38" ref="A161:A170">(A6)</f>
        <v>BOUZONVILLE</v>
      </c>
      <c r="B161" s="29"/>
      <c r="C161" s="26"/>
      <c r="D161" s="26"/>
      <c r="E161" s="26"/>
      <c r="F161" s="27"/>
      <c r="G161" s="27"/>
      <c r="H161" s="27"/>
      <c r="I161" s="26"/>
      <c r="J161" s="26"/>
    </row>
    <row r="162" spans="1:10" ht="12.75">
      <c r="A162" s="298" t="str">
        <f t="shared" si="38"/>
        <v>CREUTZWALD</v>
      </c>
      <c r="B162" s="29"/>
      <c r="C162" s="26"/>
      <c r="D162" s="26"/>
      <c r="E162" s="26"/>
      <c r="F162" s="27"/>
      <c r="G162" s="27"/>
      <c r="H162" s="27"/>
      <c r="I162" s="26"/>
      <c r="J162" s="26"/>
    </row>
    <row r="163" spans="1:10" ht="12.75">
      <c r="A163" s="298" t="str">
        <f t="shared" si="38"/>
        <v>FORBACH</v>
      </c>
      <c r="B163" s="29"/>
      <c r="C163" s="26"/>
      <c r="D163" s="26"/>
      <c r="E163" s="26"/>
      <c r="F163" s="27"/>
      <c r="G163" s="27"/>
      <c r="H163" s="27"/>
      <c r="I163" s="26"/>
      <c r="J163" s="26"/>
    </row>
    <row r="164" spans="1:10" ht="12.75">
      <c r="A164" s="298" t="str">
        <f t="shared" si="38"/>
        <v>SAINT AVOLD</v>
      </c>
      <c r="B164" s="29"/>
      <c r="C164" s="26"/>
      <c r="D164" s="26"/>
      <c r="E164" s="26"/>
      <c r="F164" s="27"/>
      <c r="G164" s="27"/>
      <c r="H164" s="27"/>
      <c r="I164" s="26"/>
      <c r="J164" s="26"/>
    </row>
    <row r="165" spans="1:10" ht="12.75">
      <c r="A165" s="298" t="str">
        <f t="shared" si="38"/>
        <v>SARREGUEMINES</v>
      </c>
      <c r="B165" s="29"/>
      <c r="C165" s="26"/>
      <c r="D165" s="26"/>
      <c r="E165" s="26"/>
      <c r="F165" s="27"/>
      <c r="G165" s="27"/>
      <c r="H165" s="27"/>
      <c r="I165" s="26"/>
      <c r="J165" s="26"/>
    </row>
    <row r="166" spans="1:10" ht="12.75">
      <c r="A166" s="298" t="str">
        <f t="shared" si="38"/>
        <v>VAL DE ROSSELLE</v>
      </c>
      <c r="B166" s="29"/>
      <c r="C166" s="26"/>
      <c r="D166" s="26"/>
      <c r="E166" s="26"/>
      <c r="F166" s="27"/>
      <c r="G166" s="27"/>
      <c r="H166" s="27"/>
      <c r="I166" s="26"/>
      <c r="J166" s="26"/>
    </row>
    <row r="167" spans="1:10" ht="12.75">
      <c r="A167" s="298" t="str">
        <f t="shared" si="38"/>
        <v>Club 7</v>
      </c>
      <c r="B167" s="29"/>
      <c r="C167" s="26"/>
      <c r="D167" s="26"/>
      <c r="E167" s="26"/>
      <c r="F167" s="27"/>
      <c r="G167" s="27"/>
      <c r="H167" s="27"/>
      <c r="I167" s="26"/>
      <c r="J167" s="26"/>
    </row>
    <row r="168" spans="1:10" ht="12.75">
      <c r="A168" s="298" t="str">
        <f t="shared" si="38"/>
        <v>Club 8</v>
      </c>
      <c r="B168" s="29"/>
      <c r="C168" s="26"/>
      <c r="D168" s="26"/>
      <c r="E168" s="26"/>
      <c r="F168" s="27"/>
      <c r="G168" s="27"/>
      <c r="H168" s="27"/>
      <c r="I168" s="26"/>
      <c r="J168" s="26"/>
    </row>
    <row r="169" spans="1:10" ht="12.75">
      <c r="A169" s="298" t="str">
        <f t="shared" si="38"/>
        <v>Club 9</v>
      </c>
      <c r="B169" s="29"/>
      <c r="C169" s="26"/>
      <c r="D169" s="26"/>
      <c r="E169" s="26"/>
      <c r="F169" s="27"/>
      <c r="G169" s="27"/>
      <c r="H169" s="27"/>
      <c r="I169" s="26"/>
      <c r="J169" s="26"/>
    </row>
    <row r="170" spans="1:10" ht="13.5" thickBot="1">
      <c r="A170" s="299" t="str">
        <f t="shared" si="38"/>
        <v>Club 10</v>
      </c>
      <c r="B170" s="28"/>
      <c r="C170" s="26"/>
      <c r="D170" s="26"/>
      <c r="E170" s="26"/>
      <c r="F170" s="27"/>
      <c r="G170" s="27"/>
      <c r="H170" s="27"/>
      <c r="I170" s="26"/>
      <c r="J170" s="26"/>
    </row>
    <row r="171" spans="1:2" ht="17.25" customHeight="1" thickBot="1">
      <c r="A171" s="25" t="s">
        <v>69</v>
      </c>
      <c r="B171" s="10">
        <f>SUM(B161:B170)</f>
        <v>0</v>
      </c>
    </row>
    <row r="172" spans="1:10" ht="20.25" customHeight="1" thickBot="1">
      <c r="A172" s="398" t="s">
        <v>40</v>
      </c>
      <c r="B172" s="398"/>
      <c r="C172" s="398"/>
      <c r="D172" s="398"/>
      <c r="E172" s="398"/>
      <c r="F172" s="398"/>
      <c r="G172" s="398"/>
      <c r="H172" s="398"/>
      <c r="I172" s="398"/>
      <c r="J172" s="398"/>
    </row>
    <row r="173" spans="1:10" ht="12.75" customHeight="1">
      <c r="A173" s="24" t="s">
        <v>0</v>
      </c>
      <c r="B173" s="365" t="s">
        <v>76</v>
      </c>
      <c r="C173" s="360" t="s">
        <v>5</v>
      </c>
      <c r="D173" s="361"/>
      <c r="E173" s="362"/>
      <c r="F173" s="360" t="s">
        <v>6</v>
      </c>
      <c r="G173" s="361"/>
      <c r="H173" s="362"/>
      <c r="I173" s="386" t="s">
        <v>5</v>
      </c>
      <c r="J173" s="364"/>
    </row>
    <row r="174" spans="1:10" ht="13.5" customHeight="1" thickBot="1">
      <c r="A174" s="23"/>
      <c r="B174" s="366"/>
      <c r="C174" s="20" t="s">
        <v>1</v>
      </c>
      <c r="D174" s="20" t="s">
        <v>2</v>
      </c>
      <c r="E174" s="22" t="s">
        <v>3</v>
      </c>
      <c r="F174" s="21" t="s">
        <v>1</v>
      </c>
      <c r="G174" s="20" t="s">
        <v>2</v>
      </c>
      <c r="H174" s="19" t="s">
        <v>3</v>
      </c>
      <c r="I174" s="387" t="s">
        <v>7</v>
      </c>
      <c r="J174" s="368"/>
    </row>
    <row r="175" spans="1:10" ht="13.5" thickBot="1">
      <c r="A175" s="18" t="str">
        <f aca="true" t="shared" si="39" ref="A175:A184">A6</f>
        <v>BOUZONVILLE</v>
      </c>
      <c r="B175" s="17">
        <f aca="true" t="shared" si="40" ref="B175:B184">B48</f>
        <v>14</v>
      </c>
      <c r="C175" s="16">
        <f aca="true" t="shared" si="41" ref="C175:D184">C48+C98+C145</f>
        <v>4410</v>
      </c>
      <c r="D175" s="15">
        <f t="shared" si="41"/>
        <v>3800</v>
      </c>
      <c r="E175" s="14">
        <f aca="true" t="shared" si="42" ref="E175:E184">E48+E98+E145+B161</f>
        <v>619</v>
      </c>
      <c r="F175" s="13">
        <f aca="true" t="shared" si="43" ref="F175:F185">IF($B175=0,"",C175/$B175)</f>
        <v>315</v>
      </c>
      <c r="G175" s="13">
        <f aca="true" t="shared" si="44" ref="G175:G185">IF($B175=0,"",D175/$B175)</f>
        <v>271.42857142857144</v>
      </c>
      <c r="H175" s="12">
        <f aca="true" t="shared" si="45" ref="H175:H185">IF($B175=0,"",E175/$B175)</f>
        <v>44.214285714285715</v>
      </c>
      <c r="I175" s="374">
        <f aca="true" t="shared" si="46" ref="I175:I184">C175+D175</f>
        <v>8210</v>
      </c>
      <c r="J175" s="375"/>
    </row>
    <row r="176" spans="1:10" ht="13.5" thickBot="1">
      <c r="A176" s="18" t="str">
        <f t="shared" si="39"/>
        <v>CREUTZWALD</v>
      </c>
      <c r="B176" s="17">
        <f t="shared" si="40"/>
        <v>23</v>
      </c>
      <c r="C176" s="16">
        <f t="shared" si="41"/>
        <v>9184</v>
      </c>
      <c r="D176" s="15">
        <f t="shared" si="41"/>
        <v>13135</v>
      </c>
      <c r="E176" s="14">
        <f t="shared" si="42"/>
        <v>1015</v>
      </c>
      <c r="F176" s="13">
        <f t="shared" si="43"/>
        <v>399.30434782608694</v>
      </c>
      <c r="G176" s="13">
        <f t="shared" si="44"/>
        <v>571.0869565217391</v>
      </c>
      <c r="H176" s="12">
        <f t="shared" si="45"/>
        <v>44.130434782608695</v>
      </c>
      <c r="I176" s="374">
        <f t="shared" si="46"/>
        <v>22319</v>
      </c>
      <c r="J176" s="375"/>
    </row>
    <row r="177" spans="1:10" ht="13.5" thickBot="1">
      <c r="A177" s="18" t="str">
        <f t="shared" si="39"/>
        <v>FORBACH</v>
      </c>
      <c r="B177" s="17">
        <f t="shared" si="40"/>
        <v>25</v>
      </c>
      <c r="C177" s="16">
        <f t="shared" si="41"/>
        <v>1810</v>
      </c>
      <c r="D177" s="15">
        <f t="shared" si="41"/>
        <v>0</v>
      </c>
      <c r="E177" s="14">
        <f t="shared" si="42"/>
        <v>272</v>
      </c>
      <c r="F177" s="13">
        <f t="shared" si="43"/>
        <v>72.4</v>
      </c>
      <c r="G177" s="13">
        <f t="shared" si="44"/>
        <v>0</v>
      </c>
      <c r="H177" s="12">
        <f t="shared" si="45"/>
        <v>10.88</v>
      </c>
      <c r="I177" s="374">
        <f t="shared" si="46"/>
        <v>1810</v>
      </c>
      <c r="J177" s="375"/>
    </row>
    <row r="178" spans="1:10" ht="13.5" thickBot="1">
      <c r="A178" s="18" t="str">
        <f t="shared" si="39"/>
        <v>SAINT AVOLD</v>
      </c>
      <c r="B178" s="17">
        <f t="shared" si="40"/>
        <v>26</v>
      </c>
      <c r="C178" s="16">
        <f t="shared" si="41"/>
        <v>14770</v>
      </c>
      <c r="D178" s="15">
        <f t="shared" si="41"/>
        <v>95000</v>
      </c>
      <c r="E178" s="14">
        <f t="shared" si="42"/>
        <v>510</v>
      </c>
      <c r="F178" s="13">
        <f t="shared" si="43"/>
        <v>568.0769230769231</v>
      </c>
      <c r="G178" s="13">
        <f t="shared" si="44"/>
        <v>3653.846153846154</v>
      </c>
      <c r="H178" s="12">
        <f t="shared" si="45"/>
        <v>19.615384615384617</v>
      </c>
      <c r="I178" s="374">
        <f t="shared" si="46"/>
        <v>109770</v>
      </c>
      <c r="J178" s="375"/>
    </row>
    <row r="179" spans="1:10" ht="13.5" thickBot="1">
      <c r="A179" s="18" t="str">
        <f t="shared" si="39"/>
        <v>SARREGUEMINES</v>
      </c>
      <c r="B179" s="17">
        <f t="shared" si="40"/>
        <v>33</v>
      </c>
      <c r="C179" s="16">
        <f t="shared" si="41"/>
        <v>20068</v>
      </c>
      <c r="D179" s="15">
        <f t="shared" si="41"/>
        <v>2377</v>
      </c>
      <c r="E179" s="14">
        <f t="shared" si="42"/>
        <v>1360</v>
      </c>
      <c r="F179" s="13">
        <f t="shared" si="43"/>
        <v>608.1212121212121</v>
      </c>
      <c r="G179" s="13">
        <f t="shared" si="44"/>
        <v>72.03030303030303</v>
      </c>
      <c r="H179" s="12">
        <f t="shared" si="45"/>
        <v>41.21212121212121</v>
      </c>
      <c r="I179" s="374">
        <f t="shared" si="46"/>
        <v>22445</v>
      </c>
      <c r="J179" s="375"/>
    </row>
    <row r="180" spans="1:10" ht="13.5" thickBot="1">
      <c r="A180" s="18" t="str">
        <f t="shared" si="39"/>
        <v>VAL DE ROSSELLE</v>
      </c>
      <c r="B180" s="17">
        <f t="shared" si="40"/>
        <v>23</v>
      </c>
      <c r="C180" s="16">
        <f t="shared" si="41"/>
        <v>7770</v>
      </c>
      <c r="D180" s="15">
        <f t="shared" si="41"/>
        <v>0</v>
      </c>
      <c r="E180" s="14">
        <f t="shared" si="42"/>
        <v>2912</v>
      </c>
      <c r="F180" s="13">
        <f t="shared" si="43"/>
        <v>337.82608695652175</v>
      </c>
      <c r="G180" s="13">
        <f t="shared" si="44"/>
        <v>0</v>
      </c>
      <c r="H180" s="12">
        <f t="shared" si="45"/>
        <v>126.6086956521739</v>
      </c>
      <c r="I180" s="374">
        <f t="shared" si="46"/>
        <v>7770</v>
      </c>
      <c r="J180" s="375"/>
    </row>
    <row r="181" spans="1:10" ht="13.5" thickBot="1">
      <c r="A181" s="18" t="str">
        <f t="shared" si="39"/>
        <v>Club 7</v>
      </c>
      <c r="B181" s="17">
        <f t="shared" si="40"/>
        <v>0</v>
      </c>
      <c r="C181" s="16">
        <f t="shared" si="41"/>
        <v>0</v>
      </c>
      <c r="D181" s="15">
        <f t="shared" si="41"/>
        <v>0</v>
      </c>
      <c r="E181" s="14">
        <f t="shared" si="42"/>
        <v>0</v>
      </c>
      <c r="F181" s="13">
        <f t="shared" si="43"/>
      </c>
      <c r="G181" s="13">
        <f t="shared" si="44"/>
      </c>
      <c r="H181" s="12">
        <f t="shared" si="45"/>
      </c>
      <c r="I181" s="374">
        <f t="shared" si="46"/>
        <v>0</v>
      </c>
      <c r="J181" s="375"/>
    </row>
    <row r="182" spans="1:10" ht="13.5" thickBot="1">
      <c r="A182" s="18" t="str">
        <f t="shared" si="39"/>
        <v>Club 8</v>
      </c>
      <c r="B182" s="17">
        <f t="shared" si="40"/>
        <v>0</v>
      </c>
      <c r="C182" s="16">
        <f t="shared" si="41"/>
        <v>0</v>
      </c>
      <c r="D182" s="15">
        <f t="shared" si="41"/>
        <v>0</v>
      </c>
      <c r="E182" s="14">
        <f t="shared" si="42"/>
        <v>0</v>
      </c>
      <c r="F182" s="13">
        <f t="shared" si="43"/>
      </c>
      <c r="G182" s="13">
        <f t="shared" si="44"/>
      </c>
      <c r="H182" s="12">
        <f t="shared" si="45"/>
      </c>
      <c r="I182" s="374">
        <f t="shared" si="46"/>
        <v>0</v>
      </c>
      <c r="J182" s="375"/>
    </row>
    <row r="183" spans="1:10" ht="13.5" thickBot="1">
      <c r="A183" s="18" t="str">
        <f t="shared" si="39"/>
        <v>Club 9</v>
      </c>
      <c r="B183" s="17">
        <f t="shared" si="40"/>
        <v>0</v>
      </c>
      <c r="C183" s="16">
        <f t="shared" si="41"/>
        <v>0</v>
      </c>
      <c r="D183" s="15">
        <f t="shared" si="41"/>
        <v>0</v>
      </c>
      <c r="E183" s="14">
        <f t="shared" si="42"/>
        <v>0</v>
      </c>
      <c r="F183" s="13">
        <f t="shared" si="43"/>
      </c>
      <c r="G183" s="13">
        <f t="shared" si="44"/>
      </c>
      <c r="H183" s="12">
        <f t="shared" si="45"/>
      </c>
      <c r="I183" s="374">
        <f t="shared" si="46"/>
        <v>0</v>
      </c>
      <c r="J183" s="375"/>
    </row>
    <row r="184" spans="1:10" ht="13.5" thickBot="1">
      <c r="A184" s="18" t="str">
        <f t="shared" si="39"/>
        <v>Club 10</v>
      </c>
      <c r="B184" s="17">
        <f t="shared" si="40"/>
        <v>0</v>
      </c>
      <c r="C184" s="16">
        <f t="shared" si="41"/>
        <v>0</v>
      </c>
      <c r="D184" s="15">
        <f t="shared" si="41"/>
        <v>0</v>
      </c>
      <c r="E184" s="14">
        <f t="shared" si="42"/>
        <v>0</v>
      </c>
      <c r="F184" s="13">
        <f t="shared" si="43"/>
      </c>
      <c r="G184" s="13">
        <f t="shared" si="44"/>
      </c>
      <c r="H184" s="12">
        <f t="shared" si="45"/>
      </c>
      <c r="I184" s="374">
        <f t="shared" si="46"/>
        <v>0</v>
      </c>
      <c r="J184" s="375"/>
    </row>
    <row r="185" spans="1:10" s="4" customFormat="1" ht="16.5" thickBot="1">
      <c r="A185" s="11" t="s">
        <v>4</v>
      </c>
      <c r="B185" s="10">
        <f>SUM(B175:B184)</f>
        <v>144</v>
      </c>
      <c r="C185" s="9">
        <f>SUM(C175:C184)</f>
        <v>58012</v>
      </c>
      <c r="D185" s="8">
        <f>SUM(D175:D184)</f>
        <v>114312</v>
      </c>
      <c r="E185" s="7">
        <f>SUM(E175:E184)</f>
        <v>6688</v>
      </c>
      <c r="F185" s="6">
        <f t="shared" si="43"/>
        <v>402.8611111111111</v>
      </c>
      <c r="G185" s="6">
        <f t="shared" si="44"/>
        <v>793.8333333333334</v>
      </c>
      <c r="H185" s="5">
        <f t="shared" si="45"/>
        <v>46.44444444444444</v>
      </c>
      <c r="I185" s="378">
        <f>SUM(I175:J184)</f>
        <v>172324</v>
      </c>
      <c r="J185" s="379"/>
    </row>
    <row r="215" ht="61.5" customHeight="1"/>
    <row r="217" ht="9" customHeight="1"/>
  </sheetData>
  <sheetProtection password="CAC7" sheet="1" objects="1" scenarios="1"/>
  <mergeCells count="103">
    <mergeCell ref="I184:J184"/>
    <mergeCell ref="C173:E173"/>
    <mergeCell ref="I183:J183"/>
    <mergeCell ref="I185:J185"/>
    <mergeCell ref="I175:J175"/>
    <mergeCell ref="I176:J176"/>
    <mergeCell ref="I177:J177"/>
    <mergeCell ref="I178:J178"/>
    <mergeCell ref="I179:J179"/>
    <mergeCell ref="I180:J180"/>
    <mergeCell ref="I181:J181"/>
    <mergeCell ref="F143:H143"/>
    <mergeCell ref="I146:J146"/>
    <mergeCell ref="I182:J182"/>
    <mergeCell ref="B173:B174"/>
    <mergeCell ref="B159:B160"/>
    <mergeCell ref="I174:J174"/>
    <mergeCell ref="F173:H173"/>
    <mergeCell ref="A172:J172"/>
    <mergeCell ref="A159:A160"/>
    <mergeCell ref="I173:J173"/>
    <mergeCell ref="B158:J158"/>
    <mergeCell ref="I151:J151"/>
    <mergeCell ref="I152:J152"/>
    <mergeCell ref="I153:J153"/>
    <mergeCell ref="I155:J155"/>
    <mergeCell ref="I154:J154"/>
    <mergeCell ref="B125:J125"/>
    <mergeCell ref="H127:J127"/>
    <mergeCell ref="I143:J143"/>
    <mergeCell ref="I148:J148"/>
    <mergeCell ref="C143:E143"/>
    <mergeCell ref="I108:J108"/>
    <mergeCell ref="B127:D127"/>
    <mergeCell ref="B143:B144"/>
    <mergeCell ref="I147:J147"/>
    <mergeCell ref="I145:J145"/>
    <mergeCell ref="E127:G127"/>
    <mergeCell ref="I144:J144"/>
    <mergeCell ref="I149:J149"/>
    <mergeCell ref="I150:J150"/>
    <mergeCell ref="A67:A68"/>
    <mergeCell ref="A96:A97"/>
    <mergeCell ref="B96:B97"/>
    <mergeCell ref="C96:E96"/>
    <mergeCell ref="A81:A82"/>
    <mergeCell ref="E81:G81"/>
    <mergeCell ref="F96:H96"/>
    <mergeCell ref="B81:D81"/>
    <mergeCell ref="A123:A124"/>
    <mergeCell ref="B123:C123"/>
    <mergeCell ref="A110:A111"/>
    <mergeCell ref="E123:G123"/>
    <mergeCell ref="B110:D110"/>
    <mergeCell ref="B111:D111"/>
    <mergeCell ref="E124:G124"/>
    <mergeCell ref="B65:J65"/>
    <mergeCell ref="B67:D67"/>
    <mergeCell ref="I107:J107"/>
    <mergeCell ref="I105:J105"/>
    <mergeCell ref="I97:J97"/>
    <mergeCell ref="H67:J67"/>
    <mergeCell ref="H81:J81"/>
    <mergeCell ref="I106:J106"/>
    <mergeCell ref="I102:J102"/>
    <mergeCell ref="I101:J101"/>
    <mergeCell ref="I52:J52"/>
    <mergeCell ref="I55:J55"/>
    <mergeCell ref="I56:J56"/>
    <mergeCell ref="H123:J123"/>
    <mergeCell ref="I98:J98"/>
    <mergeCell ref="I96:J96"/>
    <mergeCell ref="I100:J100"/>
    <mergeCell ref="I103:J103"/>
    <mergeCell ref="I99:J99"/>
    <mergeCell ref="I104:J104"/>
    <mergeCell ref="I48:J48"/>
    <mergeCell ref="I47:J47"/>
    <mergeCell ref="I57:J57"/>
    <mergeCell ref="E67:G67"/>
    <mergeCell ref="I54:J54"/>
    <mergeCell ref="I49:J49"/>
    <mergeCell ref="I50:J50"/>
    <mergeCell ref="I51:J51"/>
    <mergeCell ref="I58:J58"/>
    <mergeCell ref="I53:J53"/>
    <mergeCell ref="A4:A5"/>
    <mergeCell ref="B4:D4"/>
    <mergeCell ref="A18:A19"/>
    <mergeCell ref="I46:J46"/>
    <mergeCell ref="A32:A33"/>
    <mergeCell ref="A46:A47"/>
    <mergeCell ref="B18:D18"/>
    <mergeCell ref="B32:D32"/>
    <mergeCell ref="E4:G4"/>
    <mergeCell ref="B46:B47"/>
    <mergeCell ref="B2:J2"/>
    <mergeCell ref="E18:G18"/>
    <mergeCell ref="H18:J18"/>
    <mergeCell ref="F46:H46"/>
    <mergeCell ref="E32:G32"/>
    <mergeCell ref="H4:J4"/>
    <mergeCell ref="C46:E46"/>
  </mergeCells>
  <printOptions/>
  <pageMargins left="0.3937007874015748" right="0.1968503937007874" top="0.7874015748031497" bottom="0.984251968503937" header="0.31496062992125984" footer="0.31496062992125984"/>
  <pageSetup horizontalDpi="600" verticalDpi="600" orientation="portrait" paperSize="9" scale="84" r:id="rId1"/>
  <headerFooter alignWithMargins="0">
    <oddHeader>&amp;CLivre Blanc 2017-2018
District Est</oddHeader>
    <oddFooter>&amp;C&amp;P/&amp;N</oddFooter>
  </headerFooter>
  <rowBreaks count="2" manualBreakCount="2">
    <brk id="60" max="255" man="1"/>
    <brk id="123" max="9" man="1"/>
  </rowBreaks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J185"/>
  <sheetViews>
    <sheetView workbookViewId="0" topLeftCell="A154">
      <selection activeCell="E165" sqref="E165"/>
    </sheetView>
  </sheetViews>
  <sheetFormatPr defaultColWidth="11.57421875" defaultRowHeight="12.75"/>
  <cols>
    <col min="1" max="1" width="32.7109375" style="3" customWidth="1"/>
    <col min="2" max="5" width="8.28125" style="3" customWidth="1"/>
    <col min="6" max="6" width="9.421875" style="3" customWidth="1"/>
    <col min="7" max="7" width="9.00390625" style="3" customWidth="1"/>
    <col min="8" max="10" width="8.28125" style="3" customWidth="1"/>
    <col min="11" max="16384" width="11.57421875" style="3" customWidth="1"/>
  </cols>
  <sheetData>
    <row r="1" ht="13.5" thickBot="1"/>
    <row r="2" spans="1:10" s="102" customFormat="1" ht="18.75" thickBot="1">
      <c r="A2" s="52" t="s">
        <v>31</v>
      </c>
      <c r="B2" s="354" t="s">
        <v>8</v>
      </c>
      <c r="C2" s="355"/>
      <c r="D2" s="355"/>
      <c r="E2" s="355"/>
      <c r="F2" s="355"/>
      <c r="G2" s="355"/>
      <c r="H2" s="355"/>
      <c r="I2" s="355"/>
      <c r="J2" s="356"/>
    </row>
    <row r="3" spans="2:10" ht="15.75" customHeight="1" thickBot="1"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372" t="s">
        <v>0</v>
      </c>
      <c r="B4" s="357" t="s">
        <v>39</v>
      </c>
      <c r="C4" s="358"/>
      <c r="D4" s="359"/>
      <c r="E4" s="357" t="s">
        <v>10</v>
      </c>
      <c r="F4" s="358"/>
      <c r="G4" s="359"/>
      <c r="H4" s="357" t="s">
        <v>13</v>
      </c>
      <c r="I4" s="358"/>
      <c r="J4" s="359"/>
    </row>
    <row r="5" spans="1:10" ht="13.5" thickBot="1">
      <c r="A5" s="373"/>
      <c r="B5" s="74" t="s">
        <v>1</v>
      </c>
      <c r="C5" s="71" t="s">
        <v>2</v>
      </c>
      <c r="D5" s="73" t="s">
        <v>3</v>
      </c>
      <c r="E5" s="72" t="s">
        <v>1</v>
      </c>
      <c r="F5" s="71" t="s">
        <v>2</v>
      </c>
      <c r="G5" s="70" t="s">
        <v>3</v>
      </c>
      <c r="H5" s="74" t="s">
        <v>1</v>
      </c>
      <c r="I5" s="71" t="s">
        <v>2</v>
      </c>
      <c r="J5" s="73" t="s">
        <v>3</v>
      </c>
    </row>
    <row r="6" spans="1:10" ht="12.75">
      <c r="A6" s="101" t="s">
        <v>128</v>
      </c>
      <c r="B6" s="69">
        <v>5000</v>
      </c>
      <c r="C6" s="68"/>
      <c r="D6" s="67">
        <v>427</v>
      </c>
      <c r="E6" s="69">
        <v>2000</v>
      </c>
      <c r="F6" s="68"/>
      <c r="G6" s="67">
        <v>45</v>
      </c>
      <c r="H6" s="69"/>
      <c r="I6" s="68"/>
      <c r="J6" s="67"/>
    </row>
    <row r="7" spans="1:10" ht="12.75">
      <c r="A7" s="300" t="s">
        <v>236</v>
      </c>
      <c r="B7" s="69"/>
      <c r="C7" s="68"/>
      <c r="D7" s="67"/>
      <c r="E7" s="69"/>
      <c r="F7" s="68"/>
      <c r="G7" s="67"/>
      <c r="H7" s="69"/>
      <c r="I7" s="68"/>
      <c r="J7" s="84"/>
    </row>
    <row r="8" spans="1:10" ht="12.75">
      <c r="A8" s="300" t="s">
        <v>194</v>
      </c>
      <c r="B8" s="69"/>
      <c r="C8" s="68"/>
      <c r="D8" s="67"/>
      <c r="E8" s="69"/>
      <c r="F8" s="68"/>
      <c r="G8" s="67"/>
      <c r="H8" s="69"/>
      <c r="I8" s="68"/>
      <c r="J8" s="90"/>
    </row>
    <row r="9" spans="1:10" ht="12.75">
      <c r="A9" s="300" t="s">
        <v>129</v>
      </c>
      <c r="B9" s="69"/>
      <c r="C9" s="68"/>
      <c r="D9" s="67">
        <v>295</v>
      </c>
      <c r="E9" s="69">
        <v>1162</v>
      </c>
      <c r="F9" s="68"/>
      <c r="G9" s="67">
        <v>255</v>
      </c>
      <c r="H9" s="69"/>
      <c r="I9" s="68"/>
      <c r="J9" s="67">
        <v>2</v>
      </c>
    </row>
    <row r="10" spans="1:10" ht="12.75">
      <c r="A10" s="300" t="s">
        <v>130</v>
      </c>
      <c r="B10" s="69"/>
      <c r="C10" s="68"/>
      <c r="D10" s="67"/>
      <c r="E10" s="69">
        <v>2500</v>
      </c>
      <c r="F10" s="68"/>
      <c r="G10" s="67">
        <v>295</v>
      </c>
      <c r="H10" s="69"/>
      <c r="I10" s="68"/>
      <c r="J10" s="67"/>
    </row>
    <row r="11" spans="1:10" ht="12.75">
      <c r="A11" s="300" t="s">
        <v>195</v>
      </c>
      <c r="B11" s="92">
        <v>500</v>
      </c>
      <c r="C11" s="91">
        <v>200</v>
      </c>
      <c r="D11" s="90">
        <v>104</v>
      </c>
      <c r="E11" s="92">
        <v>900</v>
      </c>
      <c r="F11" s="91"/>
      <c r="G11" s="90">
        <v>44</v>
      </c>
      <c r="H11" s="92"/>
      <c r="I11" s="91"/>
      <c r="J11" s="90"/>
    </row>
    <row r="12" spans="1:10" ht="12.75">
      <c r="A12" s="300" t="s">
        <v>127</v>
      </c>
      <c r="B12" s="69">
        <v>350</v>
      </c>
      <c r="C12" s="68">
        <v>2750</v>
      </c>
      <c r="D12" s="67">
        <v>97</v>
      </c>
      <c r="E12" s="69">
        <v>521</v>
      </c>
      <c r="F12" s="68">
        <v>5950</v>
      </c>
      <c r="G12" s="67">
        <v>75</v>
      </c>
      <c r="H12" s="69"/>
      <c r="I12" s="68"/>
      <c r="J12" s="67"/>
    </row>
    <row r="13" spans="1:10" ht="12.75">
      <c r="A13" s="100" t="s">
        <v>196</v>
      </c>
      <c r="B13" s="69">
        <v>3180</v>
      </c>
      <c r="C13" s="68">
        <v>210</v>
      </c>
      <c r="D13" s="67">
        <v>361</v>
      </c>
      <c r="E13" s="69">
        <v>2694</v>
      </c>
      <c r="F13" s="68"/>
      <c r="G13" s="67">
        <v>114</v>
      </c>
      <c r="H13" s="69"/>
      <c r="I13" s="68"/>
      <c r="J13" s="67"/>
    </row>
    <row r="14" spans="1:10" ht="12.75">
      <c r="A14" s="100" t="s">
        <v>58</v>
      </c>
      <c r="B14" s="69"/>
      <c r="C14" s="68"/>
      <c r="D14" s="67"/>
      <c r="E14" s="69"/>
      <c r="F14" s="68"/>
      <c r="G14" s="67"/>
      <c r="H14" s="69"/>
      <c r="I14" s="68"/>
      <c r="J14" s="84"/>
    </row>
    <row r="15" spans="1:10" ht="13.5" thickBot="1">
      <c r="A15" s="100" t="s">
        <v>59</v>
      </c>
      <c r="B15" s="64"/>
      <c r="C15" s="63"/>
      <c r="D15" s="62"/>
      <c r="E15" s="64"/>
      <c r="F15" s="63"/>
      <c r="G15" s="62"/>
      <c r="H15" s="64"/>
      <c r="I15" s="63"/>
      <c r="J15" s="62"/>
    </row>
    <row r="16" spans="1:10" ht="13.5" thickBot="1">
      <c r="A16" s="10" t="s">
        <v>4</v>
      </c>
      <c r="B16" s="61">
        <f aca="true" t="shared" si="0" ref="B16:J16">SUM(B6:B15)</f>
        <v>9030</v>
      </c>
      <c r="C16" s="61">
        <f t="shared" si="0"/>
        <v>3160</v>
      </c>
      <c r="D16" s="61">
        <f t="shared" si="0"/>
        <v>1284</v>
      </c>
      <c r="E16" s="61">
        <f t="shared" si="0"/>
        <v>9777</v>
      </c>
      <c r="F16" s="61">
        <f t="shared" si="0"/>
        <v>5950</v>
      </c>
      <c r="G16" s="61">
        <f t="shared" si="0"/>
        <v>828</v>
      </c>
      <c r="H16" s="61">
        <f t="shared" si="0"/>
        <v>0</v>
      </c>
      <c r="I16" s="61">
        <f t="shared" si="0"/>
        <v>0</v>
      </c>
      <c r="J16" s="61">
        <f t="shared" si="0"/>
        <v>2</v>
      </c>
    </row>
    <row r="17" ht="13.5" thickBot="1"/>
    <row r="18" spans="1:10" ht="13.5" thickBot="1">
      <c r="A18" s="372" t="s">
        <v>0</v>
      </c>
      <c r="B18" s="357" t="s">
        <v>12</v>
      </c>
      <c r="C18" s="358"/>
      <c r="D18" s="359"/>
      <c r="E18" s="357" t="s">
        <v>11</v>
      </c>
      <c r="F18" s="358"/>
      <c r="G18" s="359"/>
      <c r="H18" s="369" t="s">
        <v>41</v>
      </c>
      <c r="I18" s="370"/>
      <c r="J18" s="371"/>
    </row>
    <row r="19" spans="1:10" ht="13.5" thickBot="1">
      <c r="A19" s="373"/>
      <c r="B19" s="74" t="s">
        <v>1</v>
      </c>
      <c r="C19" s="71" t="s">
        <v>2</v>
      </c>
      <c r="D19" s="73" t="s">
        <v>3</v>
      </c>
      <c r="E19" s="72" t="s">
        <v>1</v>
      </c>
      <c r="F19" s="71" t="s">
        <v>2</v>
      </c>
      <c r="G19" s="70" t="s">
        <v>3</v>
      </c>
      <c r="H19" s="99" t="s">
        <v>1</v>
      </c>
      <c r="I19" s="98" t="s">
        <v>2</v>
      </c>
      <c r="J19" s="97" t="s">
        <v>3</v>
      </c>
    </row>
    <row r="20" spans="1:10" ht="13.5" thickBot="1">
      <c r="A20" s="96" t="str">
        <f aca="true" t="shared" si="1" ref="A20:A29">A6</f>
        <v>LUNEVILLE</v>
      </c>
      <c r="B20" s="69">
        <v>300</v>
      </c>
      <c r="C20" s="68"/>
      <c r="D20" s="67">
        <v>30</v>
      </c>
      <c r="E20" s="69"/>
      <c r="F20" s="68"/>
      <c r="G20" s="67"/>
      <c r="H20" s="69"/>
      <c r="I20" s="68"/>
      <c r="J20" s="67"/>
    </row>
    <row r="21" spans="1:10" ht="13.5" thickBot="1">
      <c r="A21" s="96" t="str">
        <f t="shared" si="1"/>
        <v>LUNEVILLE CHÂTEAU des Lumieres</v>
      </c>
      <c r="B21" s="86"/>
      <c r="C21" s="85"/>
      <c r="D21" s="84"/>
      <c r="E21" s="86"/>
      <c r="F21" s="85"/>
      <c r="G21" s="84"/>
      <c r="H21" s="86"/>
      <c r="I21" s="85"/>
      <c r="J21" s="84"/>
    </row>
    <row r="22" spans="1:10" ht="13.5" thickBot="1">
      <c r="A22" s="96" t="str">
        <f t="shared" si="1"/>
        <v>NANCY ALLIANCE</v>
      </c>
      <c r="B22" s="92"/>
      <c r="C22" s="91"/>
      <c r="D22" s="90"/>
      <c r="E22" s="92"/>
      <c r="F22" s="91"/>
      <c r="G22" s="90"/>
      <c r="H22" s="92"/>
      <c r="I22" s="91"/>
      <c r="J22" s="90"/>
    </row>
    <row r="23" spans="1:10" ht="13.5" thickBot="1">
      <c r="A23" s="96" t="str">
        <f t="shared" si="1"/>
        <v>NANCY ART NOUVEAU</v>
      </c>
      <c r="B23" s="69">
        <v>222</v>
      </c>
      <c r="C23" s="68"/>
      <c r="D23" s="67">
        <v>61</v>
      </c>
      <c r="E23" s="69"/>
      <c r="F23" s="68"/>
      <c r="G23" s="67"/>
      <c r="H23" s="69">
        <v>50</v>
      </c>
      <c r="I23" s="68"/>
      <c r="J23" s="67"/>
    </row>
    <row r="24" spans="1:10" ht="13.5" thickBot="1">
      <c r="A24" s="96" t="str">
        <f t="shared" si="1"/>
        <v>NANCY COMMANDERIE</v>
      </c>
      <c r="B24" s="69"/>
      <c r="C24" s="68"/>
      <c r="D24" s="67"/>
      <c r="E24" s="69"/>
      <c r="F24" s="68"/>
      <c r="G24" s="67"/>
      <c r="H24" s="69">
        <v>180</v>
      </c>
      <c r="I24" s="68"/>
      <c r="J24" s="67"/>
    </row>
    <row r="25" spans="1:10" ht="13.5" thickBot="1">
      <c r="A25" s="96" t="str">
        <f t="shared" si="1"/>
        <v>NANCY LA DUCALE</v>
      </c>
      <c r="B25" s="92">
        <v>1720</v>
      </c>
      <c r="C25" s="91">
        <v>1200</v>
      </c>
      <c r="D25" s="90">
        <v>90</v>
      </c>
      <c r="E25" s="92">
        <v>280</v>
      </c>
      <c r="F25" s="91"/>
      <c r="G25" s="90">
        <v>20</v>
      </c>
      <c r="H25" s="92"/>
      <c r="I25" s="91"/>
      <c r="J25" s="90"/>
    </row>
    <row r="26" spans="1:10" ht="13.5" thickBot="1">
      <c r="A26" s="96" t="str">
        <f t="shared" si="1"/>
        <v>NANCY PORTES D'OR</v>
      </c>
      <c r="B26" s="69">
        <v>2062</v>
      </c>
      <c r="C26" s="68"/>
      <c r="D26" s="67">
        <v>185</v>
      </c>
      <c r="E26" s="69">
        <v>4730</v>
      </c>
      <c r="F26" s="68"/>
      <c r="G26" s="67">
        <v>119</v>
      </c>
      <c r="H26" s="69">
        <v>1043</v>
      </c>
      <c r="I26" s="68"/>
      <c r="J26" s="67">
        <v>62</v>
      </c>
    </row>
    <row r="27" spans="1:10" ht="13.5" thickBot="1">
      <c r="A27" s="96" t="str">
        <f t="shared" si="1"/>
        <v>NANCY STANISLAS DOYEN</v>
      </c>
      <c r="B27" s="69">
        <v>3360</v>
      </c>
      <c r="C27" s="68"/>
      <c r="D27" s="67">
        <v>73</v>
      </c>
      <c r="E27" s="69">
        <v>530</v>
      </c>
      <c r="F27" s="68"/>
      <c r="G27" s="67"/>
      <c r="H27" s="69">
        <v>680</v>
      </c>
      <c r="I27" s="68"/>
      <c r="J27" s="67">
        <v>57</v>
      </c>
    </row>
    <row r="28" spans="1:10" ht="13.5" thickBot="1">
      <c r="A28" s="96" t="str">
        <f t="shared" si="1"/>
        <v>Club 9</v>
      </c>
      <c r="B28" s="86"/>
      <c r="C28" s="85"/>
      <c r="D28" s="84"/>
      <c r="E28" s="86"/>
      <c r="F28" s="85"/>
      <c r="G28" s="84"/>
      <c r="H28" s="86"/>
      <c r="I28" s="85"/>
      <c r="J28" s="84"/>
    </row>
    <row r="29" spans="1:10" ht="13.5" thickBot="1">
      <c r="A29" s="96" t="str">
        <f t="shared" si="1"/>
        <v>Club 10</v>
      </c>
      <c r="B29" s="64"/>
      <c r="C29" s="63"/>
      <c r="D29" s="62"/>
      <c r="E29" s="64"/>
      <c r="F29" s="63"/>
      <c r="G29" s="62"/>
      <c r="H29" s="64"/>
      <c r="I29" s="63"/>
      <c r="J29" s="62"/>
    </row>
    <row r="30" spans="1:10" ht="13.5" thickBot="1">
      <c r="A30" s="10" t="s">
        <v>4</v>
      </c>
      <c r="B30" s="61">
        <f aca="true" t="shared" si="2" ref="B30:J30">SUM(B20:B29)</f>
        <v>7664</v>
      </c>
      <c r="C30" s="61">
        <f t="shared" si="2"/>
        <v>1200</v>
      </c>
      <c r="D30" s="61">
        <f t="shared" si="2"/>
        <v>439</v>
      </c>
      <c r="E30" s="61">
        <f t="shared" si="2"/>
        <v>5540</v>
      </c>
      <c r="F30" s="61">
        <f t="shared" si="2"/>
        <v>0</v>
      </c>
      <c r="G30" s="61">
        <f t="shared" si="2"/>
        <v>139</v>
      </c>
      <c r="H30" s="61">
        <f t="shared" si="2"/>
        <v>1953</v>
      </c>
      <c r="I30" s="61">
        <f t="shared" si="2"/>
        <v>0</v>
      </c>
      <c r="J30" s="61">
        <f t="shared" si="2"/>
        <v>119</v>
      </c>
    </row>
    <row r="31" ht="13.5" thickBot="1"/>
    <row r="32" spans="1:7" ht="12.75">
      <c r="A32" s="372" t="s">
        <v>0</v>
      </c>
      <c r="B32" s="357" t="s">
        <v>42</v>
      </c>
      <c r="C32" s="358"/>
      <c r="D32" s="359"/>
      <c r="E32" s="357" t="s">
        <v>43</v>
      </c>
      <c r="F32" s="358"/>
      <c r="G32" s="359"/>
    </row>
    <row r="33" spans="1:10" ht="13.5" thickBot="1">
      <c r="A33" s="373"/>
      <c r="B33" s="74" t="s">
        <v>1</v>
      </c>
      <c r="C33" s="71" t="s">
        <v>2</v>
      </c>
      <c r="D33" s="73" t="s">
        <v>3</v>
      </c>
      <c r="E33" s="72" t="s">
        <v>1</v>
      </c>
      <c r="F33" s="71" t="s">
        <v>2</v>
      </c>
      <c r="G33" s="70" t="s">
        <v>3</v>
      </c>
      <c r="H33" s="40"/>
      <c r="I33" s="42"/>
      <c r="J33" s="42"/>
    </row>
    <row r="34" spans="1:10" ht="13.5" thickBot="1">
      <c r="A34" s="18" t="str">
        <f aca="true" t="shared" si="3" ref="A34:A43">A6</f>
        <v>LUNEVILLE</v>
      </c>
      <c r="B34" s="69"/>
      <c r="C34" s="89"/>
      <c r="D34" s="88"/>
      <c r="E34" s="69">
        <v>200</v>
      </c>
      <c r="F34" s="68"/>
      <c r="G34" s="67">
        <v>20</v>
      </c>
      <c r="H34" s="60"/>
      <c r="I34" s="39"/>
      <c r="J34" s="39"/>
    </row>
    <row r="35" spans="1:10" ht="13.5" thickBot="1">
      <c r="A35" s="18" t="str">
        <f t="shared" si="3"/>
        <v>LUNEVILLE CHÂTEAU des Lumieres</v>
      </c>
      <c r="B35" s="86"/>
      <c r="C35" s="85"/>
      <c r="D35" s="87"/>
      <c r="E35" s="86"/>
      <c r="F35" s="85"/>
      <c r="G35" s="84"/>
      <c r="H35" s="60"/>
      <c r="I35" s="39"/>
      <c r="J35" s="39"/>
    </row>
    <row r="36" spans="1:10" ht="13.5" thickBot="1">
      <c r="A36" s="18" t="str">
        <f t="shared" si="3"/>
        <v>NANCY ALLIANCE</v>
      </c>
      <c r="B36" s="92"/>
      <c r="C36" s="94"/>
      <c r="D36" s="93"/>
      <c r="E36" s="92"/>
      <c r="F36" s="91"/>
      <c r="G36" s="90"/>
      <c r="H36" s="60"/>
      <c r="I36" s="39"/>
      <c r="J36" s="39"/>
    </row>
    <row r="37" spans="1:10" ht="13.5" thickBot="1">
      <c r="A37" s="18" t="str">
        <f t="shared" si="3"/>
        <v>NANCY ART NOUVEAU</v>
      </c>
      <c r="B37" s="69"/>
      <c r="C37" s="89"/>
      <c r="D37" s="88">
        <v>10</v>
      </c>
      <c r="E37" s="69">
        <v>180</v>
      </c>
      <c r="F37" s="68"/>
      <c r="G37" s="67">
        <v>85</v>
      </c>
      <c r="H37" s="60"/>
      <c r="I37" s="39"/>
      <c r="J37" s="39"/>
    </row>
    <row r="38" spans="1:10" ht="13.5" thickBot="1">
      <c r="A38" s="18" t="str">
        <f t="shared" si="3"/>
        <v>NANCY COMMANDERIE</v>
      </c>
      <c r="B38" s="69"/>
      <c r="C38" s="68"/>
      <c r="D38" s="88"/>
      <c r="E38" s="69">
        <v>303</v>
      </c>
      <c r="F38" s="68"/>
      <c r="G38" s="67">
        <v>40</v>
      </c>
      <c r="H38" s="60"/>
      <c r="I38" s="39"/>
      <c r="J38" s="39"/>
    </row>
    <row r="39" spans="1:10" ht="13.5" thickBot="1">
      <c r="A39" s="18" t="str">
        <f t="shared" si="3"/>
        <v>NANCY LA DUCALE</v>
      </c>
      <c r="B39" s="92"/>
      <c r="C39" s="94"/>
      <c r="D39" s="93"/>
      <c r="E39" s="92"/>
      <c r="F39" s="91"/>
      <c r="G39" s="90"/>
      <c r="H39" s="60"/>
      <c r="I39" s="39"/>
      <c r="J39" s="39"/>
    </row>
    <row r="40" spans="1:10" ht="13.5" thickBot="1">
      <c r="A40" s="18" t="str">
        <f t="shared" si="3"/>
        <v>NANCY PORTES D'OR</v>
      </c>
      <c r="B40" s="69"/>
      <c r="C40" s="68"/>
      <c r="D40" s="88"/>
      <c r="E40" s="69"/>
      <c r="F40" s="68"/>
      <c r="G40" s="67"/>
      <c r="H40" s="60"/>
      <c r="I40" s="39"/>
      <c r="J40" s="39"/>
    </row>
    <row r="41" spans="1:10" ht="13.5" thickBot="1">
      <c r="A41" s="18" t="str">
        <f t="shared" si="3"/>
        <v>NANCY STANISLAS DOYEN</v>
      </c>
      <c r="B41" s="69">
        <v>400</v>
      </c>
      <c r="C41" s="89">
        <v>410</v>
      </c>
      <c r="D41" s="88">
        <v>93</v>
      </c>
      <c r="E41" s="69"/>
      <c r="F41" s="68"/>
      <c r="G41" s="67"/>
      <c r="H41" s="60"/>
      <c r="I41" s="39"/>
      <c r="J41" s="39"/>
    </row>
    <row r="42" spans="1:10" ht="13.5" thickBot="1">
      <c r="A42" s="18" t="str">
        <f t="shared" si="3"/>
        <v>Club 9</v>
      </c>
      <c r="B42" s="86"/>
      <c r="C42" s="85"/>
      <c r="D42" s="87"/>
      <c r="E42" s="86"/>
      <c r="F42" s="85"/>
      <c r="G42" s="84"/>
      <c r="H42" s="60"/>
      <c r="I42" s="39"/>
      <c r="J42" s="39"/>
    </row>
    <row r="43" spans="1:10" ht="13.5" thickBot="1">
      <c r="A43" s="18" t="str">
        <f t="shared" si="3"/>
        <v>Club 10</v>
      </c>
      <c r="B43" s="64"/>
      <c r="C43" s="83"/>
      <c r="D43" s="82"/>
      <c r="E43" s="64"/>
      <c r="F43" s="63"/>
      <c r="G43" s="62"/>
      <c r="H43" s="60"/>
      <c r="I43" s="39"/>
      <c r="J43" s="39"/>
    </row>
    <row r="44" spans="1:10" ht="13.5" thickBot="1">
      <c r="A44" s="10" t="s">
        <v>4</v>
      </c>
      <c r="B44" s="61">
        <f aca="true" t="shared" si="4" ref="B44:G44">SUM(B34:B43)</f>
        <v>400</v>
      </c>
      <c r="C44" s="61">
        <f t="shared" si="4"/>
        <v>410</v>
      </c>
      <c r="D44" s="61">
        <f t="shared" si="4"/>
        <v>103</v>
      </c>
      <c r="E44" s="61">
        <f t="shared" si="4"/>
        <v>683</v>
      </c>
      <c r="F44" s="61">
        <f t="shared" si="4"/>
        <v>0</v>
      </c>
      <c r="G44" s="61">
        <f t="shared" si="4"/>
        <v>145</v>
      </c>
      <c r="H44" s="60"/>
      <c r="I44" s="39"/>
      <c r="J44" s="39"/>
    </row>
    <row r="45" ht="13.5" thickBot="1"/>
    <row r="46" spans="1:10" ht="12.75">
      <c r="A46" s="380" t="s">
        <v>0</v>
      </c>
      <c r="B46" s="365" t="s">
        <v>76</v>
      </c>
      <c r="C46" s="382" t="s">
        <v>21</v>
      </c>
      <c r="D46" s="358"/>
      <c r="E46" s="383"/>
      <c r="F46" s="360" t="s">
        <v>6</v>
      </c>
      <c r="G46" s="361"/>
      <c r="H46" s="362"/>
      <c r="I46" s="363" t="s">
        <v>5</v>
      </c>
      <c r="J46" s="364"/>
    </row>
    <row r="47" spans="1:10" ht="13.5" thickBot="1">
      <c r="A47" s="381"/>
      <c r="B47" s="366"/>
      <c r="C47" s="20" t="s">
        <v>1</v>
      </c>
      <c r="D47" s="20" t="s">
        <v>2</v>
      </c>
      <c r="E47" s="22" t="s">
        <v>3</v>
      </c>
      <c r="F47" s="21" t="s">
        <v>1</v>
      </c>
      <c r="G47" s="20" t="s">
        <v>2</v>
      </c>
      <c r="H47" s="19" t="s">
        <v>3</v>
      </c>
      <c r="I47" s="367" t="s">
        <v>7</v>
      </c>
      <c r="J47" s="368"/>
    </row>
    <row r="48" spans="1:10" ht="13.5" thickBot="1">
      <c r="A48" s="18" t="str">
        <f aca="true" t="shared" si="5" ref="A48:A57">A6</f>
        <v>LUNEVILLE</v>
      </c>
      <c r="B48" s="80">
        <v>32</v>
      </c>
      <c r="C48" s="78">
        <f aca="true" t="shared" si="6" ref="C48:C57">B6+E6+H6+B20+E20+H20+B34+E34</f>
        <v>7500</v>
      </c>
      <c r="D48" s="15">
        <f aca="true" t="shared" si="7" ref="D48:D57">C6+F6+I6+C20+F20+I20+C34+F34</f>
        <v>0</v>
      </c>
      <c r="E48" s="77">
        <f aca="true" t="shared" si="8" ref="E48:E57">D6+G6+J6+D20+G20+J20+D34+G34</f>
        <v>522</v>
      </c>
      <c r="F48" s="13">
        <f aca="true" t="shared" si="9" ref="F48:F58">IF($B48=0,"",C48/$B48)</f>
        <v>234.375</v>
      </c>
      <c r="G48" s="13">
        <f aca="true" t="shared" si="10" ref="G48:G58">IF($B48=0,"",D48/$B48)</f>
        <v>0</v>
      </c>
      <c r="H48" s="12">
        <f aca="true" t="shared" si="11" ref="H48:H58">IF($B48=0,"",E48/$B48)</f>
        <v>16.3125</v>
      </c>
      <c r="I48" s="374">
        <f aca="true" t="shared" si="12" ref="I48:I57">C48+D48</f>
        <v>7500</v>
      </c>
      <c r="J48" s="375"/>
    </row>
    <row r="49" spans="1:10" ht="13.5" thickBot="1">
      <c r="A49" s="18" t="str">
        <f t="shared" si="5"/>
        <v>LUNEVILLE CHÂTEAU des Lumieres</v>
      </c>
      <c r="B49" s="81"/>
      <c r="C49" s="78">
        <f t="shared" si="6"/>
        <v>0</v>
      </c>
      <c r="D49" s="15">
        <f t="shared" si="7"/>
        <v>0</v>
      </c>
      <c r="E49" s="77">
        <f t="shared" si="8"/>
        <v>0</v>
      </c>
      <c r="F49" s="13">
        <f t="shared" si="9"/>
      </c>
      <c r="G49" s="13">
        <f t="shared" si="10"/>
      </c>
      <c r="H49" s="12">
        <f t="shared" si="11"/>
      </c>
      <c r="I49" s="374">
        <f t="shared" si="12"/>
        <v>0</v>
      </c>
      <c r="J49" s="375"/>
    </row>
    <row r="50" spans="1:10" ht="13.5" thickBot="1">
      <c r="A50" s="18" t="str">
        <f t="shared" si="5"/>
        <v>NANCY ALLIANCE</v>
      </c>
      <c r="B50" s="80"/>
      <c r="C50" s="78">
        <f t="shared" si="6"/>
        <v>0</v>
      </c>
      <c r="D50" s="15">
        <f t="shared" si="7"/>
        <v>0</v>
      </c>
      <c r="E50" s="77">
        <f t="shared" si="8"/>
        <v>0</v>
      </c>
      <c r="F50" s="13">
        <f t="shared" si="9"/>
      </c>
      <c r="G50" s="13">
        <f t="shared" si="10"/>
      </c>
      <c r="H50" s="12">
        <f t="shared" si="11"/>
      </c>
      <c r="I50" s="374">
        <f t="shared" si="12"/>
        <v>0</v>
      </c>
      <c r="J50" s="375"/>
    </row>
    <row r="51" spans="1:10" ht="13.5" thickBot="1">
      <c r="A51" s="18" t="str">
        <f t="shared" si="5"/>
        <v>NANCY ART NOUVEAU</v>
      </c>
      <c r="B51" s="81">
        <v>23</v>
      </c>
      <c r="C51" s="78">
        <f t="shared" si="6"/>
        <v>1614</v>
      </c>
      <c r="D51" s="15">
        <f t="shared" si="7"/>
        <v>0</v>
      </c>
      <c r="E51" s="77">
        <f t="shared" si="8"/>
        <v>708</v>
      </c>
      <c r="F51" s="13">
        <f t="shared" si="9"/>
        <v>70.17391304347827</v>
      </c>
      <c r="G51" s="13">
        <f t="shared" si="10"/>
        <v>0</v>
      </c>
      <c r="H51" s="12">
        <f t="shared" si="11"/>
        <v>30.782608695652176</v>
      </c>
      <c r="I51" s="374">
        <f t="shared" si="12"/>
        <v>1614</v>
      </c>
      <c r="J51" s="375"/>
    </row>
    <row r="52" spans="1:10" ht="13.5" thickBot="1">
      <c r="A52" s="18" t="str">
        <f t="shared" si="5"/>
        <v>NANCY COMMANDERIE</v>
      </c>
      <c r="B52" s="80">
        <v>21</v>
      </c>
      <c r="C52" s="78">
        <f t="shared" si="6"/>
        <v>2983</v>
      </c>
      <c r="D52" s="15">
        <f t="shared" si="7"/>
        <v>0</v>
      </c>
      <c r="E52" s="77">
        <f t="shared" si="8"/>
        <v>335</v>
      </c>
      <c r="F52" s="13">
        <f t="shared" si="9"/>
        <v>142.04761904761904</v>
      </c>
      <c r="G52" s="13">
        <f t="shared" si="10"/>
        <v>0</v>
      </c>
      <c r="H52" s="12">
        <f t="shared" si="11"/>
        <v>15.952380952380953</v>
      </c>
      <c r="I52" s="374">
        <f t="shared" si="12"/>
        <v>2983</v>
      </c>
      <c r="J52" s="375"/>
    </row>
    <row r="53" spans="1:10" ht="13.5" thickBot="1">
      <c r="A53" s="18" t="str">
        <f t="shared" si="5"/>
        <v>NANCY LA DUCALE</v>
      </c>
      <c r="B53" s="81">
        <v>14</v>
      </c>
      <c r="C53" s="78">
        <f t="shared" si="6"/>
        <v>3400</v>
      </c>
      <c r="D53" s="15">
        <f t="shared" si="7"/>
        <v>1400</v>
      </c>
      <c r="E53" s="77">
        <f t="shared" si="8"/>
        <v>258</v>
      </c>
      <c r="F53" s="13">
        <f t="shared" si="9"/>
        <v>242.85714285714286</v>
      </c>
      <c r="G53" s="13">
        <f t="shared" si="10"/>
        <v>100</v>
      </c>
      <c r="H53" s="12">
        <f t="shared" si="11"/>
        <v>18.428571428571427</v>
      </c>
      <c r="I53" s="374">
        <f t="shared" si="12"/>
        <v>4800</v>
      </c>
      <c r="J53" s="375"/>
    </row>
    <row r="54" spans="1:10" ht="13.5" thickBot="1">
      <c r="A54" s="18" t="str">
        <f t="shared" si="5"/>
        <v>NANCY PORTES D'OR</v>
      </c>
      <c r="B54" s="80">
        <v>33</v>
      </c>
      <c r="C54" s="78">
        <f t="shared" si="6"/>
        <v>8706</v>
      </c>
      <c r="D54" s="15">
        <f t="shared" si="7"/>
        <v>8700</v>
      </c>
      <c r="E54" s="77">
        <f t="shared" si="8"/>
        <v>538</v>
      </c>
      <c r="F54" s="13">
        <f t="shared" si="9"/>
        <v>263.8181818181818</v>
      </c>
      <c r="G54" s="13">
        <f t="shared" si="10"/>
        <v>263.6363636363636</v>
      </c>
      <c r="H54" s="12">
        <f t="shared" si="11"/>
        <v>16.303030303030305</v>
      </c>
      <c r="I54" s="374">
        <f t="shared" si="12"/>
        <v>17406</v>
      </c>
      <c r="J54" s="375"/>
    </row>
    <row r="55" spans="1:10" ht="13.5" thickBot="1">
      <c r="A55" s="18" t="str">
        <f t="shared" si="5"/>
        <v>NANCY STANISLAS DOYEN</v>
      </c>
      <c r="B55" s="81">
        <v>32</v>
      </c>
      <c r="C55" s="78">
        <f t="shared" si="6"/>
        <v>10844</v>
      </c>
      <c r="D55" s="15">
        <f t="shared" si="7"/>
        <v>620</v>
      </c>
      <c r="E55" s="77">
        <f t="shared" si="8"/>
        <v>698</v>
      </c>
      <c r="F55" s="13">
        <f t="shared" si="9"/>
        <v>338.875</v>
      </c>
      <c r="G55" s="13">
        <f t="shared" si="10"/>
        <v>19.375</v>
      </c>
      <c r="H55" s="12">
        <f t="shared" si="11"/>
        <v>21.8125</v>
      </c>
      <c r="I55" s="374">
        <f t="shared" si="12"/>
        <v>11464</v>
      </c>
      <c r="J55" s="375"/>
    </row>
    <row r="56" spans="1:10" ht="13.5" thickBot="1">
      <c r="A56" s="18" t="str">
        <f t="shared" si="5"/>
        <v>Club 9</v>
      </c>
      <c r="B56" s="80"/>
      <c r="C56" s="78">
        <f t="shared" si="6"/>
        <v>0</v>
      </c>
      <c r="D56" s="15">
        <f t="shared" si="7"/>
        <v>0</v>
      </c>
      <c r="E56" s="77">
        <f t="shared" si="8"/>
        <v>0</v>
      </c>
      <c r="F56" s="13">
        <f t="shared" si="9"/>
      </c>
      <c r="G56" s="13">
        <f t="shared" si="10"/>
      </c>
      <c r="H56" s="12">
        <f t="shared" si="11"/>
      </c>
      <c r="I56" s="374">
        <f t="shared" si="12"/>
        <v>0</v>
      </c>
      <c r="J56" s="375"/>
    </row>
    <row r="57" spans="1:10" ht="13.5" thickBot="1">
      <c r="A57" s="18" t="str">
        <f t="shared" si="5"/>
        <v>Club 10</v>
      </c>
      <c r="B57" s="79"/>
      <c r="C57" s="78">
        <f t="shared" si="6"/>
        <v>0</v>
      </c>
      <c r="D57" s="15">
        <f t="shared" si="7"/>
        <v>0</v>
      </c>
      <c r="E57" s="77">
        <f t="shared" si="8"/>
        <v>0</v>
      </c>
      <c r="F57" s="13">
        <f t="shared" si="9"/>
      </c>
      <c r="G57" s="13">
        <f t="shared" si="10"/>
      </c>
      <c r="H57" s="12">
        <f t="shared" si="11"/>
      </c>
      <c r="I57" s="374">
        <f t="shared" si="12"/>
        <v>0</v>
      </c>
      <c r="J57" s="375"/>
    </row>
    <row r="58" spans="1:10" ht="13.5" thickBot="1">
      <c r="A58" s="34" t="s">
        <v>4</v>
      </c>
      <c r="B58" s="76">
        <f>SUM(B48:B57)</f>
        <v>155</v>
      </c>
      <c r="C58" s="55">
        <f>SUM(C48:C57)</f>
        <v>35047</v>
      </c>
      <c r="D58" s="32">
        <f>SUM(D48:D57)</f>
        <v>10720</v>
      </c>
      <c r="E58" s="75">
        <f>SUM(E48:E57)</f>
        <v>3059</v>
      </c>
      <c r="F58" s="6">
        <f t="shared" si="9"/>
        <v>226.10967741935485</v>
      </c>
      <c r="G58" s="6">
        <f t="shared" si="10"/>
        <v>69.16129032258064</v>
      </c>
      <c r="H58" s="5">
        <f t="shared" si="11"/>
        <v>19.73548387096774</v>
      </c>
      <c r="I58" s="378">
        <f>SUM(I48:J57)</f>
        <v>45767</v>
      </c>
      <c r="J58" s="379"/>
    </row>
    <row r="64" ht="13.5" thickBot="1"/>
    <row r="65" spans="1:10" ht="18.75" thickBot="1">
      <c r="A65" s="52" t="str">
        <f>A2</f>
        <v>ZONE 41</v>
      </c>
      <c r="B65" s="354" t="s">
        <v>47</v>
      </c>
      <c r="C65" s="355"/>
      <c r="D65" s="355"/>
      <c r="E65" s="355"/>
      <c r="F65" s="355"/>
      <c r="G65" s="355"/>
      <c r="H65" s="355"/>
      <c r="I65" s="355"/>
      <c r="J65" s="356"/>
    </row>
    <row r="66" spans="2:10" ht="13.5" thickBot="1"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372" t="s">
        <v>0</v>
      </c>
      <c r="B67" s="385" t="s">
        <v>44</v>
      </c>
      <c r="C67" s="358"/>
      <c r="D67" s="359"/>
      <c r="E67" s="385" t="s">
        <v>45</v>
      </c>
      <c r="F67" s="358"/>
      <c r="G67" s="359"/>
      <c r="H67" s="376"/>
      <c r="I67" s="377"/>
      <c r="J67" s="377"/>
    </row>
    <row r="68" spans="1:10" ht="13.5" thickBot="1">
      <c r="A68" s="373"/>
      <c r="B68" s="74" t="s">
        <v>1</v>
      </c>
      <c r="C68" s="71" t="s">
        <v>2</v>
      </c>
      <c r="D68" s="73" t="s">
        <v>3</v>
      </c>
      <c r="E68" s="74" t="s">
        <v>1</v>
      </c>
      <c r="F68" s="71" t="s">
        <v>2</v>
      </c>
      <c r="G68" s="73" t="s">
        <v>3</v>
      </c>
      <c r="H68" s="40"/>
      <c r="I68" s="42"/>
      <c r="J68" s="42"/>
    </row>
    <row r="69" spans="1:10" ht="13.5" thickBot="1">
      <c r="A69" s="18" t="str">
        <f aca="true" t="shared" si="13" ref="A69:A78">A6</f>
        <v>LUNEVILLE</v>
      </c>
      <c r="B69" s="47"/>
      <c r="C69" s="66"/>
      <c r="D69" s="65"/>
      <c r="E69" s="47"/>
      <c r="F69" s="66"/>
      <c r="G69" s="65"/>
      <c r="H69" s="60"/>
      <c r="I69" s="39"/>
      <c r="J69" s="39"/>
    </row>
    <row r="70" spans="1:10" ht="13.5" thickBot="1">
      <c r="A70" s="18" t="str">
        <f t="shared" si="13"/>
        <v>LUNEVILLE CHÂTEAU des Lumieres</v>
      </c>
      <c r="B70" s="69"/>
      <c r="C70" s="68"/>
      <c r="D70" s="67"/>
      <c r="E70" s="69"/>
      <c r="F70" s="68"/>
      <c r="G70" s="67"/>
      <c r="H70" s="60"/>
      <c r="I70" s="39"/>
      <c r="J70" s="39"/>
    </row>
    <row r="71" spans="1:10" ht="13.5" thickBot="1">
      <c r="A71" s="18" t="str">
        <f t="shared" si="13"/>
        <v>NANCY ALLIANCE</v>
      </c>
      <c r="B71" s="47"/>
      <c r="C71" s="66"/>
      <c r="D71" s="65"/>
      <c r="E71" s="47"/>
      <c r="F71" s="66"/>
      <c r="G71" s="65"/>
      <c r="H71" s="60"/>
      <c r="I71" s="39"/>
      <c r="J71" s="39"/>
    </row>
    <row r="72" spans="1:10" ht="13.5" thickBot="1">
      <c r="A72" s="18" t="str">
        <f t="shared" si="13"/>
        <v>NANCY ART NOUVEAU</v>
      </c>
      <c r="B72" s="69"/>
      <c r="C72" s="68"/>
      <c r="D72" s="67"/>
      <c r="E72" s="69"/>
      <c r="F72" s="68"/>
      <c r="G72" s="67"/>
      <c r="H72" s="60"/>
      <c r="I72" s="39"/>
      <c r="J72" s="39"/>
    </row>
    <row r="73" spans="1:10" ht="13.5" thickBot="1">
      <c r="A73" s="18" t="str">
        <f t="shared" si="13"/>
        <v>NANCY COMMANDERIE</v>
      </c>
      <c r="B73" s="47"/>
      <c r="C73" s="66"/>
      <c r="D73" s="65"/>
      <c r="E73" s="47"/>
      <c r="F73" s="66"/>
      <c r="G73" s="65"/>
      <c r="H73" s="60"/>
      <c r="I73" s="39"/>
      <c r="J73" s="39"/>
    </row>
    <row r="74" spans="1:10" ht="13.5" thickBot="1">
      <c r="A74" s="18" t="str">
        <f t="shared" si="13"/>
        <v>NANCY LA DUCALE</v>
      </c>
      <c r="B74" s="69"/>
      <c r="C74" s="68"/>
      <c r="D74" s="67"/>
      <c r="E74" s="69"/>
      <c r="F74" s="68"/>
      <c r="G74" s="67"/>
      <c r="H74" s="60"/>
      <c r="I74" s="39"/>
      <c r="J74" s="39"/>
    </row>
    <row r="75" spans="1:10" ht="13.5" thickBot="1">
      <c r="A75" s="18" t="str">
        <f t="shared" si="13"/>
        <v>NANCY PORTES D'OR</v>
      </c>
      <c r="B75" s="47"/>
      <c r="C75" s="66"/>
      <c r="D75" s="65"/>
      <c r="E75" s="47"/>
      <c r="F75" s="66"/>
      <c r="G75" s="65"/>
      <c r="H75" s="60"/>
      <c r="I75" s="39"/>
      <c r="J75" s="39"/>
    </row>
    <row r="76" spans="1:10" ht="13.5" thickBot="1">
      <c r="A76" s="18" t="str">
        <f t="shared" si="13"/>
        <v>NANCY STANISLAS DOYEN</v>
      </c>
      <c r="B76" s="69"/>
      <c r="C76" s="68"/>
      <c r="D76" s="67"/>
      <c r="E76" s="69"/>
      <c r="F76" s="68"/>
      <c r="G76" s="67"/>
      <c r="H76" s="60"/>
      <c r="I76" s="39"/>
      <c r="J76" s="39"/>
    </row>
    <row r="77" spans="1:10" ht="13.5" thickBot="1">
      <c r="A77" s="18" t="str">
        <f t="shared" si="13"/>
        <v>Club 9</v>
      </c>
      <c r="B77" s="47"/>
      <c r="C77" s="66"/>
      <c r="D77" s="65"/>
      <c r="E77" s="47"/>
      <c r="F77" s="66"/>
      <c r="G77" s="65"/>
      <c r="H77" s="60"/>
      <c r="I77" s="39"/>
      <c r="J77" s="39"/>
    </row>
    <row r="78" spans="1:10" ht="13.5" thickBot="1">
      <c r="A78" s="18" t="str">
        <f t="shared" si="13"/>
        <v>Club 10</v>
      </c>
      <c r="B78" s="64"/>
      <c r="C78" s="63"/>
      <c r="D78" s="62"/>
      <c r="E78" s="64"/>
      <c r="F78" s="63"/>
      <c r="G78" s="62"/>
      <c r="H78" s="60"/>
      <c r="I78" s="39"/>
      <c r="J78" s="39"/>
    </row>
    <row r="79" spans="1:10" ht="13.5" thickBot="1">
      <c r="A79" s="10" t="s">
        <v>4</v>
      </c>
      <c r="B79" s="61">
        <f aca="true" t="shared" si="14" ref="B79:G79">SUM(B69:B78)</f>
        <v>0</v>
      </c>
      <c r="C79" s="61">
        <f t="shared" si="14"/>
        <v>0</v>
      </c>
      <c r="D79" s="61">
        <f t="shared" si="14"/>
        <v>0</v>
      </c>
      <c r="E79" s="61">
        <f t="shared" si="14"/>
        <v>0</v>
      </c>
      <c r="F79" s="61">
        <f t="shared" si="14"/>
        <v>0</v>
      </c>
      <c r="G79" s="61">
        <f t="shared" si="14"/>
        <v>0</v>
      </c>
      <c r="H79" s="60"/>
      <c r="I79" s="39"/>
      <c r="J79" s="39"/>
    </row>
    <row r="80" ht="13.5" thickBot="1"/>
    <row r="81" spans="1:10" ht="12.75">
      <c r="A81" s="372" t="s">
        <v>0</v>
      </c>
      <c r="B81" s="357" t="s">
        <v>14</v>
      </c>
      <c r="C81" s="358"/>
      <c r="D81" s="359"/>
      <c r="E81" s="384" t="s">
        <v>46</v>
      </c>
      <c r="F81" s="358"/>
      <c r="G81" s="383"/>
      <c r="H81" s="376"/>
      <c r="I81" s="377"/>
      <c r="J81" s="377"/>
    </row>
    <row r="82" spans="1:10" ht="13.5" thickBot="1">
      <c r="A82" s="373"/>
      <c r="B82" s="74" t="s">
        <v>1</v>
      </c>
      <c r="C82" s="71" t="s">
        <v>2</v>
      </c>
      <c r="D82" s="73" t="s">
        <v>3</v>
      </c>
      <c r="E82" s="72" t="s">
        <v>1</v>
      </c>
      <c r="F82" s="71" t="s">
        <v>2</v>
      </c>
      <c r="G82" s="70" t="s">
        <v>3</v>
      </c>
      <c r="H82" s="40"/>
      <c r="I82" s="42"/>
      <c r="J82" s="42"/>
    </row>
    <row r="83" spans="1:10" ht="13.5" thickBot="1">
      <c r="A83" s="18" t="str">
        <f aca="true" t="shared" si="15" ref="A83:A92">A6</f>
        <v>LUNEVILLE</v>
      </c>
      <c r="B83" s="47"/>
      <c r="C83" s="66"/>
      <c r="D83" s="65"/>
      <c r="E83" s="47"/>
      <c r="F83" s="66"/>
      <c r="G83" s="65"/>
      <c r="H83" s="60"/>
      <c r="I83" s="39"/>
      <c r="J83" s="39"/>
    </row>
    <row r="84" spans="1:10" ht="13.5" thickBot="1">
      <c r="A84" s="18" t="str">
        <f t="shared" si="15"/>
        <v>LUNEVILLE CHÂTEAU des Lumieres</v>
      </c>
      <c r="B84" s="69"/>
      <c r="C84" s="68"/>
      <c r="D84" s="67"/>
      <c r="E84" s="69"/>
      <c r="F84" s="68"/>
      <c r="G84" s="67"/>
      <c r="H84" s="60"/>
      <c r="I84" s="39"/>
      <c r="J84" s="39"/>
    </row>
    <row r="85" spans="1:10" ht="13.5" thickBot="1">
      <c r="A85" s="18" t="str">
        <f t="shared" si="15"/>
        <v>NANCY ALLIANCE</v>
      </c>
      <c r="B85" s="47"/>
      <c r="C85" s="66"/>
      <c r="D85" s="65"/>
      <c r="E85" s="47"/>
      <c r="F85" s="66"/>
      <c r="G85" s="65"/>
      <c r="H85" s="60"/>
      <c r="I85" s="39"/>
      <c r="J85" s="39"/>
    </row>
    <row r="86" spans="1:10" ht="13.5" thickBot="1">
      <c r="A86" s="18" t="str">
        <f t="shared" si="15"/>
        <v>NANCY ART NOUVEAU</v>
      </c>
      <c r="B86" s="69"/>
      <c r="C86" s="68"/>
      <c r="D86" s="67">
        <v>32</v>
      </c>
      <c r="E86" s="69">
        <v>1000</v>
      </c>
      <c r="F86" s="68"/>
      <c r="G86" s="67"/>
      <c r="H86" s="60"/>
      <c r="I86" s="39"/>
      <c r="J86" s="39"/>
    </row>
    <row r="87" spans="1:10" ht="13.5" thickBot="1">
      <c r="A87" s="18" t="str">
        <f t="shared" si="15"/>
        <v>NANCY COMMANDERIE</v>
      </c>
      <c r="B87" s="47"/>
      <c r="C87" s="66"/>
      <c r="D87" s="65">
        <v>24</v>
      </c>
      <c r="E87" s="47"/>
      <c r="F87" s="66">
        <v>320</v>
      </c>
      <c r="G87" s="65">
        <v>14</v>
      </c>
      <c r="H87" s="60"/>
      <c r="I87" s="39"/>
      <c r="J87" s="39"/>
    </row>
    <row r="88" spans="1:10" ht="13.5" thickBot="1">
      <c r="A88" s="18" t="str">
        <f t="shared" si="15"/>
        <v>NANCY LA DUCALE</v>
      </c>
      <c r="B88" s="69"/>
      <c r="C88" s="68"/>
      <c r="D88" s="67">
        <v>50</v>
      </c>
      <c r="E88" s="69"/>
      <c r="F88" s="68"/>
      <c r="G88" s="67"/>
      <c r="H88" s="60"/>
      <c r="I88" s="39"/>
      <c r="J88" s="39"/>
    </row>
    <row r="89" spans="1:10" ht="13.5" thickBot="1">
      <c r="A89" s="18" t="str">
        <f t="shared" si="15"/>
        <v>NANCY PORTES D'OR</v>
      </c>
      <c r="B89" s="47"/>
      <c r="C89" s="66"/>
      <c r="D89" s="65">
        <v>60</v>
      </c>
      <c r="E89" s="47"/>
      <c r="F89" s="66"/>
      <c r="G89" s="65"/>
      <c r="H89" s="60"/>
      <c r="I89" s="39"/>
      <c r="J89" s="39"/>
    </row>
    <row r="90" spans="1:10" ht="13.5" thickBot="1">
      <c r="A90" s="18" t="str">
        <f t="shared" si="15"/>
        <v>NANCY STANISLAS DOYEN</v>
      </c>
      <c r="B90" s="69"/>
      <c r="C90" s="68"/>
      <c r="D90" s="67">
        <v>51</v>
      </c>
      <c r="E90" s="69">
        <v>500</v>
      </c>
      <c r="F90" s="68"/>
      <c r="G90" s="67"/>
      <c r="H90" s="60"/>
      <c r="I90" s="39"/>
      <c r="J90" s="39"/>
    </row>
    <row r="91" spans="1:10" ht="13.5" thickBot="1">
      <c r="A91" s="18" t="str">
        <f t="shared" si="15"/>
        <v>Club 9</v>
      </c>
      <c r="B91" s="47"/>
      <c r="C91" s="66"/>
      <c r="D91" s="65"/>
      <c r="E91" s="47"/>
      <c r="F91" s="66"/>
      <c r="G91" s="65"/>
      <c r="H91" s="60"/>
      <c r="I91" s="39"/>
      <c r="J91" s="39"/>
    </row>
    <row r="92" spans="1:10" ht="13.5" thickBot="1">
      <c r="A92" s="18" t="str">
        <f t="shared" si="15"/>
        <v>Club 10</v>
      </c>
      <c r="B92" s="64"/>
      <c r="C92" s="63"/>
      <c r="D92" s="62"/>
      <c r="E92" s="64"/>
      <c r="F92" s="63"/>
      <c r="G92" s="62"/>
      <c r="H92" s="60"/>
      <c r="I92" s="39"/>
      <c r="J92" s="39"/>
    </row>
    <row r="93" spans="1:10" ht="13.5" thickBot="1">
      <c r="A93" s="10" t="s">
        <v>4</v>
      </c>
      <c r="B93" s="61">
        <f aca="true" t="shared" si="16" ref="B93:G93">SUM(B83:B92)</f>
        <v>0</v>
      </c>
      <c r="C93" s="61">
        <f t="shared" si="16"/>
        <v>0</v>
      </c>
      <c r="D93" s="61">
        <f t="shared" si="16"/>
        <v>217</v>
      </c>
      <c r="E93" s="61">
        <f t="shared" si="16"/>
        <v>1500</v>
      </c>
      <c r="F93" s="61">
        <f t="shared" si="16"/>
        <v>320</v>
      </c>
      <c r="G93" s="61">
        <f t="shared" si="16"/>
        <v>14</v>
      </c>
      <c r="H93" s="60"/>
      <c r="I93" s="39"/>
      <c r="J93" s="39"/>
    </row>
    <row r="95" ht="13.5" thickBot="1"/>
    <row r="96" spans="1:10" ht="12.75">
      <c r="A96" s="380" t="s">
        <v>0</v>
      </c>
      <c r="B96" s="365" t="s">
        <v>76</v>
      </c>
      <c r="C96" s="382" t="s">
        <v>20</v>
      </c>
      <c r="D96" s="358"/>
      <c r="E96" s="383"/>
      <c r="F96" s="360" t="s">
        <v>6</v>
      </c>
      <c r="G96" s="361"/>
      <c r="H96" s="362"/>
      <c r="I96" s="386" t="s">
        <v>5</v>
      </c>
      <c r="J96" s="364"/>
    </row>
    <row r="97" spans="1:10" ht="13.5" thickBot="1">
      <c r="A97" s="381"/>
      <c r="B97" s="366"/>
      <c r="C97" s="20" t="s">
        <v>1</v>
      </c>
      <c r="D97" s="20" t="s">
        <v>2</v>
      </c>
      <c r="E97" s="22" t="s">
        <v>3</v>
      </c>
      <c r="F97" s="21" t="s">
        <v>1</v>
      </c>
      <c r="G97" s="20" t="s">
        <v>2</v>
      </c>
      <c r="H97" s="19" t="s">
        <v>3</v>
      </c>
      <c r="I97" s="387" t="s">
        <v>7</v>
      </c>
      <c r="J97" s="368"/>
    </row>
    <row r="98" spans="1:10" ht="13.5" thickBot="1">
      <c r="A98" s="18" t="str">
        <f aca="true" t="shared" si="17" ref="A98:A107">A6</f>
        <v>LUNEVILLE</v>
      </c>
      <c r="B98" s="17">
        <f aca="true" t="shared" si="18" ref="B98:B107">B48</f>
        <v>32</v>
      </c>
      <c r="C98" s="16">
        <f aca="true" t="shared" si="19" ref="C98:C107">B69+E69+B83+E83</f>
        <v>0</v>
      </c>
      <c r="D98" s="15">
        <f aca="true" t="shared" si="20" ref="D98:D107">C69+F69+C83+F83</f>
        <v>0</v>
      </c>
      <c r="E98" s="14">
        <f aca="true" t="shared" si="21" ref="E98:E107">D69+G69+D83+G83</f>
        <v>0</v>
      </c>
      <c r="F98" s="13">
        <f aca="true" t="shared" si="22" ref="F98:F108">IF($B98=0,"",C98/$B98)</f>
        <v>0</v>
      </c>
      <c r="G98" s="13">
        <f aca="true" t="shared" si="23" ref="G98:G108">IF($B98=0,"",D98/$B98)</f>
        <v>0</v>
      </c>
      <c r="H98" s="12">
        <f aca="true" t="shared" si="24" ref="H98:H108">IF($B98=0,"",E98/$B98)</f>
        <v>0</v>
      </c>
      <c r="I98" s="374">
        <f aca="true" t="shared" si="25" ref="I98:I107">C98+D98</f>
        <v>0</v>
      </c>
      <c r="J98" s="375"/>
    </row>
    <row r="99" spans="1:10" ht="13.5" thickBot="1">
      <c r="A99" s="18" t="str">
        <f t="shared" si="17"/>
        <v>LUNEVILLE CHÂTEAU des Lumieres</v>
      </c>
      <c r="B99" s="17">
        <f t="shared" si="18"/>
        <v>0</v>
      </c>
      <c r="C99" s="16">
        <f t="shared" si="19"/>
        <v>0</v>
      </c>
      <c r="D99" s="15">
        <f t="shared" si="20"/>
        <v>0</v>
      </c>
      <c r="E99" s="14">
        <f t="shared" si="21"/>
        <v>0</v>
      </c>
      <c r="F99" s="13">
        <f t="shared" si="22"/>
      </c>
      <c r="G99" s="13">
        <f t="shared" si="23"/>
      </c>
      <c r="H99" s="12">
        <f t="shared" si="24"/>
      </c>
      <c r="I99" s="374">
        <f t="shared" si="25"/>
        <v>0</v>
      </c>
      <c r="J99" s="375"/>
    </row>
    <row r="100" spans="1:10" ht="13.5" thickBot="1">
      <c r="A100" s="18" t="str">
        <f t="shared" si="17"/>
        <v>NANCY ALLIANCE</v>
      </c>
      <c r="B100" s="17">
        <f t="shared" si="18"/>
        <v>0</v>
      </c>
      <c r="C100" s="16">
        <f t="shared" si="19"/>
        <v>0</v>
      </c>
      <c r="D100" s="15">
        <f t="shared" si="20"/>
        <v>0</v>
      </c>
      <c r="E100" s="14">
        <f t="shared" si="21"/>
        <v>0</v>
      </c>
      <c r="F100" s="13">
        <f t="shared" si="22"/>
      </c>
      <c r="G100" s="13">
        <f t="shared" si="23"/>
      </c>
      <c r="H100" s="12">
        <f t="shared" si="24"/>
      </c>
      <c r="I100" s="374">
        <f t="shared" si="25"/>
        <v>0</v>
      </c>
      <c r="J100" s="375"/>
    </row>
    <row r="101" spans="1:10" ht="13.5" thickBot="1">
      <c r="A101" s="18" t="str">
        <f t="shared" si="17"/>
        <v>NANCY ART NOUVEAU</v>
      </c>
      <c r="B101" s="17">
        <f t="shared" si="18"/>
        <v>23</v>
      </c>
      <c r="C101" s="16">
        <f t="shared" si="19"/>
        <v>1000</v>
      </c>
      <c r="D101" s="15">
        <f t="shared" si="20"/>
        <v>0</v>
      </c>
      <c r="E101" s="14">
        <f t="shared" si="21"/>
        <v>32</v>
      </c>
      <c r="F101" s="13">
        <f t="shared" si="22"/>
        <v>43.47826086956522</v>
      </c>
      <c r="G101" s="13">
        <f t="shared" si="23"/>
        <v>0</v>
      </c>
      <c r="H101" s="12">
        <f t="shared" si="24"/>
        <v>1.391304347826087</v>
      </c>
      <c r="I101" s="374">
        <f t="shared" si="25"/>
        <v>1000</v>
      </c>
      <c r="J101" s="375"/>
    </row>
    <row r="102" spans="1:10" ht="13.5" thickBot="1">
      <c r="A102" s="18" t="str">
        <f t="shared" si="17"/>
        <v>NANCY COMMANDERIE</v>
      </c>
      <c r="B102" s="17">
        <f t="shared" si="18"/>
        <v>21</v>
      </c>
      <c r="C102" s="16">
        <f t="shared" si="19"/>
        <v>0</v>
      </c>
      <c r="D102" s="15">
        <f t="shared" si="20"/>
        <v>320</v>
      </c>
      <c r="E102" s="14">
        <f t="shared" si="21"/>
        <v>38</v>
      </c>
      <c r="F102" s="13">
        <f t="shared" si="22"/>
        <v>0</v>
      </c>
      <c r="G102" s="13">
        <f t="shared" si="23"/>
        <v>15.238095238095237</v>
      </c>
      <c r="H102" s="12">
        <f t="shared" si="24"/>
        <v>1.8095238095238095</v>
      </c>
      <c r="I102" s="374">
        <f t="shared" si="25"/>
        <v>320</v>
      </c>
      <c r="J102" s="375"/>
    </row>
    <row r="103" spans="1:10" ht="13.5" thickBot="1">
      <c r="A103" s="18" t="str">
        <f t="shared" si="17"/>
        <v>NANCY LA DUCALE</v>
      </c>
      <c r="B103" s="17">
        <f t="shared" si="18"/>
        <v>14</v>
      </c>
      <c r="C103" s="16">
        <f t="shared" si="19"/>
        <v>0</v>
      </c>
      <c r="D103" s="15">
        <f t="shared" si="20"/>
        <v>0</v>
      </c>
      <c r="E103" s="14">
        <f t="shared" si="21"/>
        <v>50</v>
      </c>
      <c r="F103" s="13">
        <f t="shared" si="22"/>
        <v>0</v>
      </c>
      <c r="G103" s="13">
        <f t="shared" si="23"/>
        <v>0</v>
      </c>
      <c r="H103" s="12">
        <f t="shared" si="24"/>
        <v>3.5714285714285716</v>
      </c>
      <c r="I103" s="374">
        <f t="shared" si="25"/>
        <v>0</v>
      </c>
      <c r="J103" s="375"/>
    </row>
    <row r="104" spans="1:10" ht="13.5" thickBot="1">
      <c r="A104" s="18" t="str">
        <f t="shared" si="17"/>
        <v>NANCY PORTES D'OR</v>
      </c>
      <c r="B104" s="17">
        <f t="shared" si="18"/>
        <v>33</v>
      </c>
      <c r="C104" s="16">
        <f t="shared" si="19"/>
        <v>0</v>
      </c>
      <c r="D104" s="15">
        <f t="shared" si="20"/>
        <v>0</v>
      </c>
      <c r="E104" s="14">
        <f t="shared" si="21"/>
        <v>60</v>
      </c>
      <c r="F104" s="13">
        <f t="shared" si="22"/>
        <v>0</v>
      </c>
      <c r="G104" s="13">
        <f t="shared" si="23"/>
        <v>0</v>
      </c>
      <c r="H104" s="12">
        <f t="shared" si="24"/>
        <v>1.8181818181818181</v>
      </c>
      <c r="I104" s="374">
        <f t="shared" si="25"/>
        <v>0</v>
      </c>
      <c r="J104" s="375"/>
    </row>
    <row r="105" spans="1:10" ht="13.5" thickBot="1">
      <c r="A105" s="18" t="str">
        <f t="shared" si="17"/>
        <v>NANCY STANISLAS DOYEN</v>
      </c>
      <c r="B105" s="17">
        <f t="shared" si="18"/>
        <v>32</v>
      </c>
      <c r="C105" s="16">
        <f t="shared" si="19"/>
        <v>500</v>
      </c>
      <c r="D105" s="15">
        <f t="shared" si="20"/>
        <v>0</v>
      </c>
      <c r="E105" s="14">
        <f t="shared" si="21"/>
        <v>51</v>
      </c>
      <c r="F105" s="13">
        <f t="shared" si="22"/>
        <v>15.625</v>
      </c>
      <c r="G105" s="13">
        <f t="shared" si="23"/>
        <v>0</v>
      </c>
      <c r="H105" s="12">
        <f t="shared" si="24"/>
        <v>1.59375</v>
      </c>
      <c r="I105" s="374">
        <f t="shared" si="25"/>
        <v>500</v>
      </c>
      <c r="J105" s="375"/>
    </row>
    <row r="106" spans="1:10" ht="13.5" thickBot="1">
      <c r="A106" s="18" t="str">
        <f t="shared" si="17"/>
        <v>Club 9</v>
      </c>
      <c r="B106" s="17">
        <f t="shared" si="18"/>
        <v>0</v>
      </c>
      <c r="C106" s="16">
        <f t="shared" si="19"/>
        <v>0</v>
      </c>
      <c r="D106" s="15">
        <f t="shared" si="20"/>
        <v>0</v>
      </c>
      <c r="E106" s="14">
        <f t="shared" si="21"/>
        <v>0</v>
      </c>
      <c r="F106" s="13">
        <f t="shared" si="22"/>
      </c>
      <c r="G106" s="13">
        <f t="shared" si="23"/>
      </c>
      <c r="H106" s="12">
        <f t="shared" si="24"/>
      </c>
      <c r="I106" s="374">
        <f t="shared" si="25"/>
        <v>0</v>
      </c>
      <c r="J106" s="375"/>
    </row>
    <row r="107" spans="1:10" ht="13.5" thickBot="1">
      <c r="A107" s="18" t="str">
        <f t="shared" si="17"/>
        <v>Club 10</v>
      </c>
      <c r="B107" s="59">
        <f t="shared" si="18"/>
        <v>0</v>
      </c>
      <c r="C107" s="16">
        <f t="shared" si="19"/>
        <v>0</v>
      </c>
      <c r="D107" s="15">
        <f t="shared" si="20"/>
        <v>0</v>
      </c>
      <c r="E107" s="14">
        <f t="shared" si="21"/>
        <v>0</v>
      </c>
      <c r="F107" s="13">
        <f t="shared" si="22"/>
      </c>
      <c r="G107" s="13">
        <f t="shared" si="23"/>
      </c>
      <c r="H107" s="12">
        <f t="shared" si="24"/>
      </c>
      <c r="I107" s="374">
        <f t="shared" si="25"/>
        <v>0</v>
      </c>
      <c r="J107" s="375"/>
    </row>
    <row r="108" spans="1:10" ht="13.5" thickBot="1">
      <c r="A108" s="34" t="s">
        <v>4</v>
      </c>
      <c r="B108" s="10">
        <f>SUM(B98:B107)</f>
        <v>155</v>
      </c>
      <c r="C108" s="33">
        <f>SUM(C98:C107)</f>
        <v>1500</v>
      </c>
      <c r="D108" s="32">
        <f>SUM(D98:D107)</f>
        <v>320</v>
      </c>
      <c r="E108" s="32">
        <f>SUM(E98:E107)</f>
        <v>231</v>
      </c>
      <c r="F108" s="6">
        <f t="shared" si="22"/>
        <v>9.67741935483871</v>
      </c>
      <c r="G108" s="6">
        <f t="shared" si="23"/>
        <v>2.064516129032258</v>
      </c>
      <c r="H108" s="5">
        <f t="shared" si="24"/>
        <v>1.4903225806451612</v>
      </c>
      <c r="I108" s="378">
        <f>SUM(I98:J107)</f>
        <v>1820</v>
      </c>
      <c r="J108" s="379"/>
    </row>
    <row r="109" spans="1:10" ht="13.5" thickBot="1">
      <c r="A109" s="26"/>
      <c r="B109" s="26"/>
      <c r="C109" s="26"/>
      <c r="D109" s="26"/>
      <c r="E109" s="26"/>
      <c r="F109" s="54"/>
      <c r="G109" s="54"/>
      <c r="H109" s="54"/>
      <c r="I109" s="26"/>
      <c r="J109" s="26"/>
    </row>
    <row r="110" spans="1:10" ht="12.75" customHeight="1">
      <c r="A110" s="380" t="s">
        <v>0</v>
      </c>
      <c r="B110" s="357" t="s">
        <v>15</v>
      </c>
      <c r="C110" s="358"/>
      <c r="D110" s="359"/>
      <c r="E110" s="26"/>
      <c r="F110" s="54"/>
      <c r="G110" s="54"/>
      <c r="H110" s="54"/>
      <c r="I110" s="26"/>
      <c r="J110" s="26"/>
    </row>
    <row r="111" spans="1:10" ht="13.5" customHeight="1" thickBot="1">
      <c r="A111" s="381"/>
      <c r="B111" s="388" t="s">
        <v>1</v>
      </c>
      <c r="C111" s="389"/>
      <c r="D111" s="390"/>
      <c r="E111" s="26"/>
      <c r="F111" s="54"/>
      <c r="G111" s="54"/>
      <c r="H111" s="54"/>
      <c r="I111" s="26"/>
      <c r="J111" s="26"/>
    </row>
    <row r="112" spans="1:10" ht="13.5" thickBot="1">
      <c r="A112" s="58" t="str">
        <f aca="true" t="shared" si="26" ref="A112:A121">A20</f>
        <v>LUNEVILLE</v>
      </c>
      <c r="B112" s="38"/>
      <c r="C112" s="56"/>
      <c r="D112" s="38"/>
      <c r="E112" s="26"/>
      <c r="F112" s="54"/>
      <c r="G112" s="54"/>
      <c r="H112" s="54"/>
      <c r="I112" s="26"/>
      <c r="J112" s="26"/>
    </row>
    <row r="113" spans="1:10" ht="13.5" thickBot="1">
      <c r="A113" s="58" t="str">
        <f t="shared" si="26"/>
        <v>LUNEVILLE CHÂTEAU des Lumieres</v>
      </c>
      <c r="B113" s="38"/>
      <c r="C113" s="56"/>
      <c r="D113" s="38"/>
      <c r="E113" s="26"/>
      <c r="F113" s="54"/>
      <c r="G113" s="54"/>
      <c r="H113" s="54"/>
      <c r="I113" s="26"/>
      <c r="J113" s="26"/>
    </row>
    <row r="114" spans="1:10" ht="13.5" thickBot="1">
      <c r="A114" s="58" t="str">
        <f t="shared" si="26"/>
        <v>NANCY ALLIANCE</v>
      </c>
      <c r="B114" s="38"/>
      <c r="C114" s="56"/>
      <c r="D114" s="38"/>
      <c r="E114" s="26"/>
      <c r="F114" s="54"/>
      <c r="G114" s="54"/>
      <c r="H114" s="54"/>
      <c r="I114" s="26"/>
      <c r="J114" s="26"/>
    </row>
    <row r="115" spans="1:10" ht="13.5" thickBot="1">
      <c r="A115" s="58" t="str">
        <f t="shared" si="26"/>
        <v>NANCY ART NOUVEAU</v>
      </c>
      <c r="B115" s="38"/>
      <c r="C115" s="56">
        <v>5000</v>
      </c>
      <c r="D115" s="38"/>
      <c r="E115" s="26"/>
      <c r="F115" s="54"/>
      <c r="G115" s="54"/>
      <c r="H115" s="54"/>
      <c r="I115" s="26"/>
      <c r="J115" s="26"/>
    </row>
    <row r="116" spans="1:10" ht="13.5" thickBot="1">
      <c r="A116" s="58" t="str">
        <f t="shared" si="26"/>
        <v>NANCY COMMANDERIE</v>
      </c>
      <c r="B116" s="38"/>
      <c r="C116" s="56"/>
      <c r="D116" s="38"/>
      <c r="E116" s="26"/>
      <c r="F116" s="54"/>
      <c r="G116" s="54"/>
      <c r="H116" s="54"/>
      <c r="I116" s="26"/>
      <c r="J116" s="26"/>
    </row>
    <row r="117" spans="1:10" ht="13.5" thickBot="1">
      <c r="A117" s="58" t="str">
        <f t="shared" si="26"/>
        <v>NANCY LA DUCALE</v>
      </c>
      <c r="B117" s="38"/>
      <c r="C117" s="56">
        <v>1000</v>
      </c>
      <c r="D117" s="38"/>
      <c r="E117" s="26"/>
      <c r="F117" s="54"/>
      <c r="G117" s="54"/>
      <c r="H117" s="54"/>
      <c r="I117" s="26"/>
      <c r="J117" s="26"/>
    </row>
    <row r="118" spans="1:10" ht="13.5" thickBot="1">
      <c r="A118" s="58" t="str">
        <f t="shared" si="26"/>
        <v>NANCY PORTES D'OR</v>
      </c>
      <c r="B118" s="38"/>
      <c r="C118" s="56"/>
      <c r="D118" s="38"/>
      <c r="E118" s="26"/>
      <c r="F118" s="54"/>
      <c r="G118" s="54"/>
      <c r="H118" s="54"/>
      <c r="I118" s="26"/>
      <c r="J118" s="26"/>
    </row>
    <row r="119" spans="1:10" ht="13.5" thickBot="1">
      <c r="A119" s="58" t="str">
        <f t="shared" si="26"/>
        <v>NANCY STANISLAS DOYEN</v>
      </c>
      <c r="B119" s="38"/>
      <c r="C119" s="56"/>
      <c r="D119" s="38"/>
      <c r="E119" s="26"/>
      <c r="F119" s="54"/>
      <c r="G119" s="54"/>
      <c r="H119" s="54"/>
      <c r="I119" s="26"/>
      <c r="J119" s="26"/>
    </row>
    <row r="120" spans="1:10" ht="13.5" thickBot="1">
      <c r="A120" s="58" t="str">
        <f t="shared" si="26"/>
        <v>Club 9</v>
      </c>
      <c r="B120" s="38"/>
      <c r="C120" s="56"/>
      <c r="D120" s="38"/>
      <c r="E120" s="26"/>
      <c r="F120" s="54"/>
      <c r="G120" s="54"/>
      <c r="H120" s="54"/>
      <c r="I120" s="26"/>
      <c r="J120" s="26"/>
    </row>
    <row r="121" spans="1:10" ht="13.5" thickBot="1">
      <c r="A121" s="57" t="str">
        <f t="shared" si="26"/>
        <v>Club 10</v>
      </c>
      <c r="B121" s="38"/>
      <c r="C121" s="56"/>
      <c r="D121" s="38"/>
      <c r="E121" s="26"/>
      <c r="F121" s="54"/>
      <c r="G121" s="54"/>
      <c r="H121" s="54"/>
      <c r="I121" s="26"/>
      <c r="J121" s="26"/>
    </row>
    <row r="122" spans="1:10" ht="13.5" thickBot="1">
      <c r="A122" s="55" t="s">
        <v>4</v>
      </c>
      <c r="B122" s="38"/>
      <c r="C122" s="44">
        <f>SUM(C112:C121)</f>
        <v>6000</v>
      </c>
      <c r="D122" s="38"/>
      <c r="E122" s="26"/>
      <c r="F122" s="54"/>
      <c r="G122" s="54"/>
      <c r="H122" s="54"/>
      <c r="I122" s="26"/>
      <c r="J122" s="26"/>
    </row>
    <row r="123" spans="1:10" ht="12.75" customHeight="1">
      <c r="A123" s="395"/>
      <c r="B123" s="377"/>
      <c r="C123" s="377"/>
      <c r="D123" s="53"/>
      <c r="E123" s="377"/>
      <c r="F123" s="377"/>
      <c r="G123" s="377"/>
      <c r="H123" s="394"/>
      <c r="I123" s="394"/>
      <c r="J123" s="394"/>
    </row>
    <row r="124" spans="1:10" ht="13.5" customHeight="1" thickBot="1">
      <c r="A124" s="395"/>
      <c r="B124" s="42"/>
      <c r="C124" s="42"/>
      <c r="D124" s="42"/>
      <c r="E124" s="396"/>
      <c r="F124" s="396"/>
      <c r="G124" s="396"/>
      <c r="H124" s="41"/>
      <c r="I124" s="41"/>
      <c r="J124" s="41"/>
    </row>
    <row r="125" spans="1:10" ht="18.75" customHeight="1" thickBot="1">
      <c r="A125" s="52" t="str">
        <f>A2</f>
        <v>ZONE 41</v>
      </c>
      <c r="B125" s="354" t="s">
        <v>9</v>
      </c>
      <c r="C125" s="355"/>
      <c r="D125" s="355"/>
      <c r="E125" s="355"/>
      <c r="F125" s="355"/>
      <c r="G125" s="355"/>
      <c r="H125" s="355"/>
      <c r="I125" s="355"/>
      <c r="J125" s="356"/>
    </row>
    <row r="126" spans="2:10" ht="13.5" thickBot="1"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 customHeight="1">
      <c r="A127" s="50" t="s">
        <v>0</v>
      </c>
      <c r="B127" s="391" t="s">
        <v>16</v>
      </c>
      <c r="C127" s="392"/>
      <c r="D127" s="393"/>
      <c r="E127" s="391" t="s">
        <v>17</v>
      </c>
      <c r="F127" s="392"/>
      <c r="G127" s="393"/>
      <c r="H127" s="391" t="s">
        <v>18</v>
      </c>
      <c r="I127" s="392"/>
      <c r="J127" s="393"/>
    </row>
    <row r="128" spans="1:10" ht="13.5" customHeight="1" thickBot="1">
      <c r="A128" s="49"/>
      <c r="B128" s="21" t="s">
        <v>1</v>
      </c>
      <c r="C128" s="20" t="s">
        <v>2</v>
      </c>
      <c r="D128" s="19" t="s">
        <v>3</v>
      </c>
      <c r="E128" s="35" t="s">
        <v>1</v>
      </c>
      <c r="F128" s="20" t="s">
        <v>2</v>
      </c>
      <c r="G128" s="22" t="s">
        <v>3</v>
      </c>
      <c r="H128" s="21" t="s">
        <v>1</v>
      </c>
      <c r="I128" s="20" t="s">
        <v>2</v>
      </c>
      <c r="J128" s="19" t="s">
        <v>3</v>
      </c>
    </row>
    <row r="129" spans="1:10" ht="13.5" thickBot="1">
      <c r="A129" s="18" t="str">
        <f aca="true" t="shared" si="27" ref="A129:A138">A6</f>
        <v>LUNEVILLE</v>
      </c>
      <c r="B129" s="47"/>
      <c r="C129" s="46">
        <v>19050</v>
      </c>
      <c r="D129" s="45"/>
      <c r="E129" s="46"/>
      <c r="F129" s="46"/>
      <c r="G129" s="48"/>
      <c r="H129" s="47"/>
      <c r="I129" s="46"/>
      <c r="J129" s="45"/>
    </row>
    <row r="130" spans="1:10" ht="13.5" thickBot="1">
      <c r="A130" s="18" t="str">
        <f t="shared" si="27"/>
        <v>LUNEVILLE CHÂTEAU des Lumieres</v>
      </c>
      <c r="B130" s="47"/>
      <c r="C130" s="46"/>
      <c r="D130" s="45"/>
      <c r="E130" s="46"/>
      <c r="F130" s="46"/>
      <c r="G130" s="48"/>
      <c r="H130" s="47"/>
      <c r="I130" s="46"/>
      <c r="J130" s="45"/>
    </row>
    <row r="131" spans="1:10" ht="13.5" thickBot="1">
      <c r="A131" s="18" t="str">
        <f t="shared" si="27"/>
        <v>NANCY ALLIANCE</v>
      </c>
      <c r="B131" s="47"/>
      <c r="C131" s="46"/>
      <c r="D131" s="45"/>
      <c r="E131" s="46"/>
      <c r="F131" s="46"/>
      <c r="G131" s="48"/>
      <c r="H131" s="47"/>
      <c r="I131" s="46"/>
      <c r="J131" s="45"/>
    </row>
    <row r="132" spans="1:10" ht="13.5" thickBot="1">
      <c r="A132" s="18" t="str">
        <f t="shared" si="27"/>
        <v>NANCY ART NOUVEAU</v>
      </c>
      <c r="B132" s="47"/>
      <c r="C132" s="46"/>
      <c r="D132" s="45"/>
      <c r="E132" s="46"/>
      <c r="F132" s="46"/>
      <c r="G132" s="48"/>
      <c r="H132" s="47"/>
      <c r="I132" s="46"/>
      <c r="J132" s="45"/>
    </row>
    <row r="133" spans="1:10" ht="13.5" thickBot="1">
      <c r="A133" s="18" t="str">
        <f t="shared" si="27"/>
        <v>NANCY COMMANDERIE</v>
      </c>
      <c r="B133" s="47"/>
      <c r="C133" s="46">
        <v>35108</v>
      </c>
      <c r="D133" s="45">
        <v>44</v>
      </c>
      <c r="E133" s="46">
        <v>500</v>
      </c>
      <c r="F133" s="46"/>
      <c r="G133" s="48"/>
      <c r="H133" s="47"/>
      <c r="I133" s="46"/>
      <c r="J133" s="45"/>
    </row>
    <row r="134" spans="1:10" ht="13.5" thickBot="1">
      <c r="A134" s="18" t="str">
        <f t="shared" si="27"/>
        <v>NANCY LA DUCALE</v>
      </c>
      <c r="B134" s="47"/>
      <c r="C134" s="46">
        <v>1685</v>
      </c>
      <c r="D134" s="45">
        <v>10</v>
      </c>
      <c r="E134" s="46"/>
      <c r="F134" s="46"/>
      <c r="G134" s="48"/>
      <c r="H134" s="47"/>
      <c r="I134" s="46"/>
      <c r="J134" s="45"/>
    </row>
    <row r="135" spans="1:10" ht="13.5" thickBot="1">
      <c r="A135" s="18" t="str">
        <f t="shared" si="27"/>
        <v>NANCY PORTES D'OR</v>
      </c>
      <c r="B135" s="47"/>
      <c r="C135" s="46"/>
      <c r="D135" s="45"/>
      <c r="E135" s="46"/>
      <c r="F135" s="46"/>
      <c r="G135" s="48">
        <v>22</v>
      </c>
      <c r="H135" s="47"/>
      <c r="I135" s="46"/>
      <c r="J135" s="45"/>
    </row>
    <row r="136" spans="1:10" ht="13.5" thickBot="1">
      <c r="A136" s="18" t="str">
        <f t="shared" si="27"/>
        <v>NANCY STANISLAS DOYEN</v>
      </c>
      <c r="B136" s="47"/>
      <c r="C136" s="46">
        <v>1905</v>
      </c>
      <c r="D136" s="45"/>
      <c r="E136" s="46"/>
      <c r="F136" s="46"/>
      <c r="G136" s="48">
        <v>76</v>
      </c>
      <c r="H136" s="47">
        <v>500</v>
      </c>
      <c r="I136" s="46"/>
      <c r="J136" s="45"/>
    </row>
    <row r="137" spans="1:10" ht="13.5" thickBot="1">
      <c r="A137" s="18" t="str">
        <f t="shared" si="27"/>
        <v>Club 9</v>
      </c>
      <c r="B137" s="47"/>
      <c r="C137" s="46"/>
      <c r="D137" s="45"/>
      <c r="E137" s="46"/>
      <c r="F137" s="46"/>
      <c r="G137" s="48"/>
      <c r="H137" s="47"/>
      <c r="I137" s="46"/>
      <c r="J137" s="45"/>
    </row>
    <row r="138" spans="1:10" ht="13.5" thickBot="1">
      <c r="A138" s="18" t="str">
        <f t="shared" si="27"/>
        <v>Club 10</v>
      </c>
      <c r="B138" s="47"/>
      <c r="C138" s="46"/>
      <c r="D138" s="45"/>
      <c r="E138" s="46"/>
      <c r="F138" s="46"/>
      <c r="G138" s="48"/>
      <c r="H138" s="47"/>
      <c r="I138" s="46"/>
      <c r="J138" s="45"/>
    </row>
    <row r="139" spans="1:10" ht="13.5" thickBot="1">
      <c r="A139" s="10" t="s">
        <v>4</v>
      </c>
      <c r="B139" s="44">
        <f aca="true" t="shared" si="28" ref="B139:J139">SUM(B129:B138)</f>
        <v>0</v>
      </c>
      <c r="C139" s="44">
        <f t="shared" si="28"/>
        <v>57748</v>
      </c>
      <c r="D139" s="44">
        <f t="shared" si="28"/>
        <v>54</v>
      </c>
      <c r="E139" s="44">
        <f t="shared" si="28"/>
        <v>500</v>
      </c>
      <c r="F139" s="44">
        <f t="shared" si="28"/>
        <v>0</v>
      </c>
      <c r="G139" s="44">
        <f t="shared" si="28"/>
        <v>98</v>
      </c>
      <c r="H139" s="44">
        <f t="shared" si="28"/>
        <v>500</v>
      </c>
      <c r="I139" s="44">
        <f t="shared" si="28"/>
        <v>0</v>
      </c>
      <c r="J139" s="44">
        <f t="shared" si="28"/>
        <v>0</v>
      </c>
    </row>
    <row r="141" spans="1:10" ht="12.75" customHeight="1">
      <c r="A141" s="43"/>
      <c r="B141" s="42"/>
      <c r="C141" s="42"/>
      <c r="D141" s="42"/>
      <c r="E141" s="41"/>
      <c r="F141" s="41"/>
      <c r="G141" s="41"/>
      <c r="H141" s="41"/>
      <c r="I141" s="41"/>
      <c r="J141" s="41"/>
    </row>
    <row r="142" spans="1:10" ht="13.5" thickBot="1">
      <c r="A142" s="40"/>
      <c r="B142" s="39"/>
      <c r="C142" s="39"/>
      <c r="D142" s="39"/>
      <c r="E142" s="38"/>
      <c r="F142" s="38"/>
      <c r="G142" s="38"/>
      <c r="H142" s="38"/>
      <c r="I142" s="38"/>
      <c r="J142" s="38"/>
    </row>
    <row r="143" spans="1:10" ht="12.75" customHeight="1">
      <c r="A143" s="37" t="s">
        <v>0</v>
      </c>
      <c r="B143" s="365" t="s">
        <v>76</v>
      </c>
      <c r="C143" s="360" t="s">
        <v>19</v>
      </c>
      <c r="D143" s="361"/>
      <c r="E143" s="362"/>
      <c r="F143" s="360" t="s">
        <v>6</v>
      </c>
      <c r="G143" s="361"/>
      <c r="H143" s="362"/>
      <c r="I143" s="386" t="s">
        <v>5</v>
      </c>
      <c r="J143" s="364"/>
    </row>
    <row r="144" spans="1:10" ht="13.5" customHeight="1" thickBot="1">
      <c r="A144" s="36"/>
      <c r="B144" s="366"/>
      <c r="C144" s="35" t="s">
        <v>1</v>
      </c>
      <c r="D144" s="20" t="s">
        <v>2</v>
      </c>
      <c r="E144" s="22" t="s">
        <v>3</v>
      </c>
      <c r="F144" s="21" t="s">
        <v>1</v>
      </c>
      <c r="G144" s="20" t="s">
        <v>2</v>
      </c>
      <c r="H144" s="19" t="s">
        <v>3</v>
      </c>
      <c r="I144" s="387" t="s">
        <v>7</v>
      </c>
      <c r="J144" s="368"/>
    </row>
    <row r="145" spans="1:10" ht="13.5" thickBot="1">
      <c r="A145" s="18" t="str">
        <f aca="true" t="shared" si="29" ref="A145:A154">A6</f>
        <v>LUNEVILLE</v>
      </c>
      <c r="B145" s="17">
        <f aca="true" t="shared" si="30" ref="B145:B150">B48</f>
        <v>32</v>
      </c>
      <c r="C145" s="16">
        <f>B129+E129+H129+B142</f>
        <v>0</v>
      </c>
      <c r="D145" s="15">
        <f>C129+F129+I129+C142</f>
        <v>19050</v>
      </c>
      <c r="E145" s="14">
        <f>D129+G129+J129+D142</f>
        <v>0</v>
      </c>
      <c r="F145" s="13">
        <f aca="true" t="shared" si="31" ref="F145:F155">IF($B145=0,"",C145/$B145)</f>
        <v>0</v>
      </c>
      <c r="G145" s="13">
        <f aca="true" t="shared" si="32" ref="G145:G155">IF($B145=0,"",D145/$B145)</f>
        <v>595.3125</v>
      </c>
      <c r="H145" s="12">
        <f aca="true" t="shared" si="33" ref="H145:H155">IF($B145=0,"",E145/$B145)</f>
        <v>0</v>
      </c>
      <c r="I145" s="374">
        <f aca="true" t="shared" si="34" ref="I145:I154">C145+D145</f>
        <v>19050</v>
      </c>
      <c r="J145" s="375"/>
    </row>
    <row r="146" spans="1:10" ht="13.5" thickBot="1">
      <c r="A146" s="18" t="str">
        <f t="shared" si="29"/>
        <v>LUNEVILLE CHÂTEAU des Lumieres</v>
      </c>
      <c r="B146" s="17">
        <f t="shared" si="30"/>
        <v>0</v>
      </c>
      <c r="C146" s="16">
        <f aca="true" t="shared" si="35" ref="C146:C154">B130+E130+H130</f>
        <v>0</v>
      </c>
      <c r="D146" s="15">
        <f aca="true" t="shared" si="36" ref="D146:D154">C130+F130+I130</f>
        <v>0</v>
      </c>
      <c r="E146" s="14">
        <f aca="true" t="shared" si="37" ref="E146:E154">D130+G130+J130</f>
        <v>0</v>
      </c>
      <c r="F146" s="13">
        <f t="shared" si="31"/>
      </c>
      <c r="G146" s="13">
        <f t="shared" si="32"/>
      </c>
      <c r="H146" s="12">
        <f t="shared" si="33"/>
      </c>
      <c r="I146" s="374">
        <f t="shared" si="34"/>
        <v>0</v>
      </c>
      <c r="J146" s="375"/>
    </row>
    <row r="147" spans="1:10" ht="13.5" thickBot="1">
      <c r="A147" s="18" t="str">
        <f t="shared" si="29"/>
        <v>NANCY ALLIANCE</v>
      </c>
      <c r="B147" s="17">
        <f t="shared" si="30"/>
        <v>0</v>
      </c>
      <c r="C147" s="16">
        <f t="shared" si="35"/>
        <v>0</v>
      </c>
      <c r="D147" s="15">
        <f t="shared" si="36"/>
        <v>0</v>
      </c>
      <c r="E147" s="14">
        <f t="shared" si="37"/>
        <v>0</v>
      </c>
      <c r="F147" s="13">
        <f t="shared" si="31"/>
      </c>
      <c r="G147" s="13">
        <f t="shared" si="32"/>
      </c>
      <c r="H147" s="12">
        <f t="shared" si="33"/>
      </c>
      <c r="I147" s="374">
        <f t="shared" si="34"/>
        <v>0</v>
      </c>
      <c r="J147" s="375"/>
    </row>
    <row r="148" spans="1:10" ht="13.5" thickBot="1">
      <c r="A148" s="18" t="str">
        <f t="shared" si="29"/>
        <v>NANCY ART NOUVEAU</v>
      </c>
      <c r="B148" s="17">
        <f t="shared" si="30"/>
        <v>23</v>
      </c>
      <c r="C148" s="16">
        <f t="shared" si="35"/>
        <v>0</v>
      </c>
      <c r="D148" s="15">
        <f t="shared" si="36"/>
        <v>0</v>
      </c>
      <c r="E148" s="14">
        <f t="shared" si="37"/>
        <v>0</v>
      </c>
      <c r="F148" s="13">
        <f t="shared" si="31"/>
        <v>0</v>
      </c>
      <c r="G148" s="13">
        <f t="shared" si="32"/>
        <v>0</v>
      </c>
      <c r="H148" s="12">
        <f t="shared" si="33"/>
        <v>0</v>
      </c>
      <c r="I148" s="374">
        <f t="shared" si="34"/>
        <v>0</v>
      </c>
      <c r="J148" s="375"/>
    </row>
    <row r="149" spans="1:10" ht="13.5" thickBot="1">
      <c r="A149" s="18" t="str">
        <f t="shared" si="29"/>
        <v>NANCY COMMANDERIE</v>
      </c>
      <c r="B149" s="17">
        <f t="shared" si="30"/>
        <v>21</v>
      </c>
      <c r="C149" s="16">
        <f t="shared" si="35"/>
        <v>500</v>
      </c>
      <c r="D149" s="15">
        <f t="shared" si="36"/>
        <v>35108</v>
      </c>
      <c r="E149" s="14">
        <f t="shared" si="37"/>
        <v>44</v>
      </c>
      <c r="F149" s="13">
        <f t="shared" si="31"/>
        <v>23.80952380952381</v>
      </c>
      <c r="G149" s="13">
        <f t="shared" si="32"/>
        <v>1671.8095238095239</v>
      </c>
      <c r="H149" s="12">
        <f t="shared" si="33"/>
        <v>2.0952380952380953</v>
      </c>
      <c r="I149" s="374">
        <f t="shared" si="34"/>
        <v>35608</v>
      </c>
      <c r="J149" s="375"/>
    </row>
    <row r="150" spans="1:10" ht="13.5" thickBot="1">
      <c r="A150" s="18" t="str">
        <f t="shared" si="29"/>
        <v>NANCY LA DUCALE</v>
      </c>
      <c r="B150" s="17">
        <f t="shared" si="30"/>
        <v>14</v>
      </c>
      <c r="C150" s="16">
        <f t="shared" si="35"/>
        <v>0</v>
      </c>
      <c r="D150" s="15">
        <f t="shared" si="36"/>
        <v>1685</v>
      </c>
      <c r="E150" s="14">
        <f t="shared" si="37"/>
        <v>10</v>
      </c>
      <c r="F150" s="13">
        <f t="shared" si="31"/>
        <v>0</v>
      </c>
      <c r="G150" s="13">
        <f t="shared" si="32"/>
        <v>120.35714285714286</v>
      </c>
      <c r="H150" s="12">
        <f t="shared" si="33"/>
        <v>0.7142857142857143</v>
      </c>
      <c r="I150" s="374">
        <f t="shared" si="34"/>
        <v>1685</v>
      </c>
      <c r="J150" s="375"/>
    </row>
    <row r="151" spans="1:10" ht="13.5" thickBot="1">
      <c r="A151" s="18" t="str">
        <f t="shared" si="29"/>
        <v>NANCY PORTES D'OR</v>
      </c>
      <c r="B151" s="17">
        <f>B54</f>
        <v>33</v>
      </c>
      <c r="C151" s="16">
        <f t="shared" si="35"/>
        <v>0</v>
      </c>
      <c r="D151" s="15">
        <f t="shared" si="36"/>
        <v>0</v>
      </c>
      <c r="E151" s="14">
        <f t="shared" si="37"/>
        <v>22</v>
      </c>
      <c r="F151" s="13">
        <f t="shared" si="31"/>
        <v>0</v>
      </c>
      <c r="G151" s="13">
        <f t="shared" si="32"/>
        <v>0</v>
      </c>
      <c r="H151" s="12">
        <f t="shared" si="33"/>
        <v>0.6666666666666666</v>
      </c>
      <c r="I151" s="374">
        <f t="shared" si="34"/>
        <v>0</v>
      </c>
      <c r="J151" s="375"/>
    </row>
    <row r="152" spans="1:10" ht="13.5" thickBot="1">
      <c r="A152" s="18" t="str">
        <f t="shared" si="29"/>
        <v>NANCY STANISLAS DOYEN</v>
      </c>
      <c r="B152" s="17">
        <f>B55</f>
        <v>32</v>
      </c>
      <c r="C152" s="16">
        <f t="shared" si="35"/>
        <v>500</v>
      </c>
      <c r="D152" s="15">
        <f t="shared" si="36"/>
        <v>1905</v>
      </c>
      <c r="E152" s="14">
        <f t="shared" si="37"/>
        <v>76</v>
      </c>
      <c r="F152" s="13">
        <f t="shared" si="31"/>
        <v>15.625</v>
      </c>
      <c r="G152" s="13">
        <f t="shared" si="32"/>
        <v>59.53125</v>
      </c>
      <c r="H152" s="12">
        <f t="shared" si="33"/>
        <v>2.375</v>
      </c>
      <c r="I152" s="374">
        <f t="shared" si="34"/>
        <v>2405</v>
      </c>
      <c r="J152" s="375"/>
    </row>
    <row r="153" spans="1:10" ht="13.5" thickBot="1">
      <c r="A153" s="18" t="str">
        <f t="shared" si="29"/>
        <v>Club 9</v>
      </c>
      <c r="B153" s="17">
        <f>B56</f>
        <v>0</v>
      </c>
      <c r="C153" s="16">
        <f t="shared" si="35"/>
        <v>0</v>
      </c>
      <c r="D153" s="15">
        <f t="shared" si="36"/>
        <v>0</v>
      </c>
      <c r="E153" s="14">
        <f t="shared" si="37"/>
        <v>0</v>
      </c>
      <c r="F153" s="13">
        <f t="shared" si="31"/>
      </c>
      <c r="G153" s="13">
        <f t="shared" si="32"/>
      </c>
      <c r="H153" s="12">
        <f t="shared" si="33"/>
      </c>
      <c r="I153" s="374">
        <f t="shared" si="34"/>
        <v>0</v>
      </c>
      <c r="J153" s="375"/>
    </row>
    <row r="154" spans="1:10" ht="13.5" thickBot="1">
      <c r="A154" s="18" t="str">
        <f t="shared" si="29"/>
        <v>Club 10</v>
      </c>
      <c r="B154" s="17">
        <f>B57</f>
        <v>0</v>
      </c>
      <c r="C154" s="16">
        <f t="shared" si="35"/>
        <v>0</v>
      </c>
      <c r="D154" s="15">
        <f t="shared" si="36"/>
        <v>0</v>
      </c>
      <c r="E154" s="14">
        <f t="shared" si="37"/>
        <v>0</v>
      </c>
      <c r="F154" s="13">
        <f t="shared" si="31"/>
      </c>
      <c r="G154" s="13">
        <f t="shared" si="32"/>
      </c>
      <c r="H154" s="12">
        <f t="shared" si="33"/>
      </c>
      <c r="I154" s="374">
        <f t="shared" si="34"/>
        <v>0</v>
      </c>
      <c r="J154" s="375"/>
    </row>
    <row r="155" spans="1:10" ht="13.5" thickBot="1">
      <c r="A155" s="34" t="s">
        <v>4</v>
      </c>
      <c r="B155" s="10">
        <f>SUM(B145:B154)</f>
        <v>155</v>
      </c>
      <c r="C155" s="33">
        <f>SUM(C145:C154)</f>
        <v>1000</v>
      </c>
      <c r="D155" s="32">
        <f>SUM(D145:D154)</f>
        <v>57748</v>
      </c>
      <c r="E155" s="31">
        <f>SUM(E145:E154)</f>
        <v>152</v>
      </c>
      <c r="F155" s="6">
        <f t="shared" si="31"/>
        <v>6.451612903225806</v>
      </c>
      <c r="G155" s="6">
        <f t="shared" si="32"/>
        <v>372.56774193548387</v>
      </c>
      <c r="H155" s="5">
        <f t="shared" si="33"/>
        <v>0.9806451612903225</v>
      </c>
      <c r="I155" s="378">
        <f>SUM(I145:J154)</f>
        <v>58748</v>
      </c>
      <c r="J155" s="379"/>
    </row>
    <row r="156" spans="1:10" ht="12.75">
      <c r="A156" s="26"/>
      <c r="B156" s="26"/>
      <c r="C156" s="26"/>
      <c r="D156" s="26"/>
      <c r="E156" s="26"/>
      <c r="F156" s="27"/>
      <c r="G156" s="27"/>
      <c r="H156" s="27"/>
      <c r="I156" s="26"/>
      <c r="J156" s="26"/>
    </row>
    <row r="157" spans="1:10" ht="12.75">
      <c r="A157" s="26"/>
      <c r="B157" s="26"/>
      <c r="C157" s="26"/>
      <c r="D157" s="26"/>
      <c r="E157" s="26"/>
      <c r="F157" s="27"/>
      <c r="G157" s="27"/>
      <c r="H157" s="27"/>
      <c r="I157" s="26"/>
      <c r="J157" s="26"/>
    </row>
    <row r="158" spans="1:10" ht="18" customHeight="1">
      <c r="A158" s="30" t="str">
        <f>A2</f>
        <v>ZONE 41</v>
      </c>
      <c r="B158" s="397" t="s">
        <v>68</v>
      </c>
      <c r="C158" s="397"/>
      <c r="D158" s="397"/>
      <c r="E158" s="397"/>
      <c r="F158" s="397"/>
      <c r="G158" s="397"/>
      <c r="H158" s="397"/>
      <c r="I158" s="397"/>
      <c r="J158" s="397"/>
    </row>
    <row r="159" spans="1:10" ht="12.75">
      <c r="A159" s="399" t="s">
        <v>0</v>
      </c>
      <c r="B159" s="401" t="s">
        <v>3</v>
      </c>
      <c r="C159" s="26"/>
      <c r="D159" s="26"/>
      <c r="E159" s="26"/>
      <c r="F159" s="27"/>
      <c r="G159" s="27"/>
      <c r="H159" s="27"/>
      <c r="I159" s="26"/>
      <c r="J159" s="26"/>
    </row>
    <row r="160" spans="1:10" ht="12.75">
      <c r="A160" s="400"/>
      <c r="B160" s="402"/>
      <c r="C160" s="26"/>
      <c r="D160" s="26"/>
      <c r="E160" s="26"/>
      <c r="F160" s="27"/>
      <c r="G160" s="27"/>
      <c r="H160" s="27"/>
      <c r="I160" s="26"/>
      <c r="J160" s="26"/>
    </row>
    <row r="161" spans="1:10" ht="12.75">
      <c r="A161" s="298" t="str">
        <f aca="true" t="shared" si="38" ref="A161:A170">(A6)</f>
        <v>LUNEVILLE</v>
      </c>
      <c r="B161" s="29"/>
      <c r="C161" s="26"/>
      <c r="D161" s="26"/>
      <c r="E161" s="26"/>
      <c r="F161" s="27"/>
      <c r="G161" s="27"/>
      <c r="H161" s="27"/>
      <c r="I161" s="26"/>
      <c r="J161" s="26"/>
    </row>
    <row r="162" spans="1:10" ht="12.75">
      <c r="A162" s="298" t="str">
        <f t="shared" si="38"/>
        <v>LUNEVILLE CHÂTEAU des Lumieres</v>
      </c>
      <c r="B162" s="29"/>
      <c r="C162" s="26"/>
      <c r="D162" s="26"/>
      <c r="E162" s="26"/>
      <c r="F162" s="27"/>
      <c r="G162" s="27"/>
      <c r="H162" s="27"/>
      <c r="I162" s="26"/>
      <c r="J162" s="26"/>
    </row>
    <row r="163" spans="1:10" ht="12.75">
      <c r="A163" s="298" t="str">
        <f t="shared" si="38"/>
        <v>NANCY ALLIANCE</v>
      </c>
      <c r="B163" s="29"/>
      <c r="C163" s="26"/>
      <c r="D163" s="26"/>
      <c r="E163" s="26"/>
      <c r="F163" s="27"/>
      <c r="G163" s="27"/>
      <c r="H163" s="27"/>
      <c r="I163" s="26"/>
      <c r="J163" s="26"/>
    </row>
    <row r="164" spans="1:10" ht="12.75">
      <c r="A164" s="298" t="str">
        <f t="shared" si="38"/>
        <v>NANCY ART NOUVEAU</v>
      </c>
      <c r="B164" s="29">
        <v>10</v>
      </c>
      <c r="C164" s="26"/>
      <c r="D164" s="26"/>
      <c r="E164" s="26"/>
      <c r="F164" s="27"/>
      <c r="G164" s="27"/>
      <c r="H164" s="27"/>
      <c r="I164" s="26"/>
      <c r="J164" s="26"/>
    </row>
    <row r="165" spans="1:10" ht="12.75">
      <c r="A165" s="298" t="str">
        <f t="shared" si="38"/>
        <v>NANCY COMMANDERIE</v>
      </c>
      <c r="B165" s="29"/>
      <c r="C165" s="26"/>
      <c r="D165" s="26"/>
      <c r="E165" s="26"/>
      <c r="F165" s="27"/>
      <c r="G165" s="27"/>
      <c r="H165" s="27"/>
      <c r="I165" s="26"/>
      <c r="J165" s="26"/>
    </row>
    <row r="166" spans="1:10" ht="12.75">
      <c r="A166" s="298" t="str">
        <f t="shared" si="38"/>
        <v>NANCY LA DUCALE</v>
      </c>
      <c r="B166" s="29">
        <v>24</v>
      </c>
      <c r="C166" s="26"/>
      <c r="D166" s="26"/>
      <c r="E166" s="26"/>
      <c r="F166" s="27"/>
      <c r="G166" s="27"/>
      <c r="H166" s="27"/>
      <c r="I166" s="26"/>
      <c r="J166" s="26"/>
    </row>
    <row r="167" spans="1:10" ht="12.75">
      <c r="A167" s="298" t="str">
        <f t="shared" si="38"/>
        <v>NANCY PORTES D'OR</v>
      </c>
      <c r="B167" s="29"/>
      <c r="C167" s="26"/>
      <c r="D167" s="26"/>
      <c r="E167" s="26"/>
      <c r="F167" s="27"/>
      <c r="G167" s="27"/>
      <c r="H167" s="27"/>
      <c r="I167" s="26"/>
      <c r="J167" s="26"/>
    </row>
    <row r="168" spans="1:10" ht="12.75">
      <c r="A168" s="298" t="str">
        <f t="shared" si="38"/>
        <v>NANCY STANISLAS DOYEN</v>
      </c>
      <c r="B168" s="29"/>
      <c r="C168" s="26"/>
      <c r="D168" s="26"/>
      <c r="E168" s="26"/>
      <c r="F168" s="27"/>
      <c r="G168" s="27"/>
      <c r="H168" s="27"/>
      <c r="I168" s="26"/>
      <c r="J168" s="26"/>
    </row>
    <row r="169" spans="1:10" ht="12.75">
      <c r="A169" s="298" t="str">
        <f t="shared" si="38"/>
        <v>Club 9</v>
      </c>
      <c r="B169" s="29"/>
      <c r="C169" s="26"/>
      <c r="D169" s="26"/>
      <c r="E169" s="26"/>
      <c r="F169" s="27"/>
      <c r="G169" s="27"/>
      <c r="H169" s="27"/>
      <c r="I169" s="26"/>
      <c r="J169" s="26"/>
    </row>
    <row r="170" spans="1:10" ht="13.5" thickBot="1">
      <c r="A170" s="299" t="str">
        <f t="shared" si="38"/>
        <v>Club 10</v>
      </c>
      <c r="B170" s="28"/>
      <c r="C170" s="26"/>
      <c r="D170" s="26"/>
      <c r="E170" s="26"/>
      <c r="F170" s="27"/>
      <c r="G170" s="27"/>
      <c r="H170" s="27"/>
      <c r="I170" s="26"/>
      <c r="J170" s="26"/>
    </row>
    <row r="171" spans="1:2" ht="17.25" customHeight="1" thickBot="1">
      <c r="A171" s="25" t="s">
        <v>69</v>
      </c>
      <c r="B171" s="10">
        <f>SUM(B161:B170)</f>
        <v>34</v>
      </c>
    </row>
    <row r="172" spans="1:10" ht="20.25" customHeight="1" thickBot="1">
      <c r="A172" s="398" t="s">
        <v>40</v>
      </c>
      <c r="B172" s="398"/>
      <c r="C172" s="398"/>
      <c r="D172" s="398"/>
      <c r="E172" s="398"/>
      <c r="F172" s="398"/>
      <c r="G172" s="398"/>
      <c r="H172" s="398"/>
      <c r="I172" s="398"/>
      <c r="J172" s="398"/>
    </row>
    <row r="173" spans="1:10" ht="12.75" customHeight="1">
      <c r="A173" s="24" t="s">
        <v>0</v>
      </c>
      <c r="B173" s="365" t="s">
        <v>76</v>
      </c>
      <c r="C173" s="360" t="s">
        <v>5</v>
      </c>
      <c r="D173" s="361"/>
      <c r="E173" s="362"/>
      <c r="F173" s="360" t="s">
        <v>6</v>
      </c>
      <c r="G173" s="361"/>
      <c r="H173" s="362"/>
      <c r="I173" s="386" t="s">
        <v>5</v>
      </c>
      <c r="J173" s="364"/>
    </row>
    <row r="174" spans="1:10" ht="13.5" customHeight="1" thickBot="1">
      <c r="A174" s="23"/>
      <c r="B174" s="366"/>
      <c r="C174" s="20" t="s">
        <v>1</v>
      </c>
      <c r="D174" s="20" t="s">
        <v>2</v>
      </c>
      <c r="E174" s="22" t="s">
        <v>3</v>
      </c>
      <c r="F174" s="21" t="s">
        <v>1</v>
      </c>
      <c r="G174" s="20" t="s">
        <v>2</v>
      </c>
      <c r="H174" s="19" t="s">
        <v>3</v>
      </c>
      <c r="I174" s="387" t="s">
        <v>7</v>
      </c>
      <c r="J174" s="368"/>
    </row>
    <row r="175" spans="1:10" ht="13.5" thickBot="1">
      <c r="A175" s="18" t="str">
        <f aca="true" t="shared" si="39" ref="A175:A184">A6</f>
        <v>LUNEVILLE</v>
      </c>
      <c r="B175" s="17">
        <f aca="true" t="shared" si="40" ref="B175:B184">B48</f>
        <v>32</v>
      </c>
      <c r="C175" s="16">
        <f aca="true" t="shared" si="41" ref="C175:D184">C48+C98+C145</f>
        <v>7500</v>
      </c>
      <c r="D175" s="15">
        <f t="shared" si="41"/>
        <v>19050</v>
      </c>
      <c r="E175" s="14">
        <f aca="true" t="shared" si="42" ref="E175:E184">E48+E98+E145+B161</f>
        <v>522</v>
      </c>
      <c r="F175" s="13">
        <f aca="true" t="shared" si="43" ref="F175:F185">IF($B175=0,"",C175/$B175)</f>
        <v>234.375</v>
      </c>
      <c r="G175" s="13">
        <f aca="true" t="shared" si="44" ref="G175:G185">IF($B175=0,"",D175/$B175)</f>
        <v>595.3125</v>
      </c>
      <c r="H175" s="12">
        <f aca="true" t="shared" si="45" ref="H175:H185">IF($B175=0,"",E175/$B175)</f>
        <v>16.3125</v>
      </c>
      <c r="I175" s="374">
        <f aca="true" t="shared" si="46" ref="I175:I184">C175+D175</f>
        <v>26550</v>
      </c>
      <c r="J175" s="375"/>
    </row>
    <row r="176" spans="1:10" ht="13.5" thickBot="1">
      <c r="A176" s="18" t="str">
        <f t="shared" si="39"/>
        <v>LUNEVILLE CHÂTEAU des Lumieres</v>
      </c>
      <c r="B176" s="17">
        <f t="shared" si="40"/>
        <v>0</v>
      </c>
      <c r="C176" s="16">
        <f t="shared" si="41"/>
        <v>0</v>
      </c>
      <c r="D176" s="15">
        <f t="shared" si="41"/>
        <v>0</v>
      </c>
      <c r="E176" s="14">
        <f t="shared" si="42"/>
        <v>0</v>
      </c>
      <c r="F176" s="13">
        <f t="shared" si="43"/>
      </c>
      <c r="G176" s="13">
        <f t="shared" si="44"/>
      </c>
      <c r="H176" s="12">
        <f t="shared" si="45"/>
      </c>
      <c r="I176" s="374">
        <f t="shared" si="46"/>
        <v>0</v>
      </c>
      <c r="J176" s="375"/>
    </row>
    <row r="177" spans="1:10" ht="13.5" thickBot="1">
      <c r="A177" s="18" t="str">
        <f t="shared" si="39"/>
        <v>NANCY ALLIANCE</v>
      </c>
      <c r="B177" s="17">
        <f t="shared" si="40"/>
        <v>0</v>
      </c>
      <c r="C177" s="16">
        <f t="shared" si="41"/>
        <v>0</v>
      </c>
      <c r="D177" s="15">
        <f t="shared" si="41"/>
        <v>0</v>
      </c>
      <c r="E177" s="14">
        <f t="shared" si="42"/>
        <v>0</v>
      </c>
      <c r="F177" s="13">
        <f t="shared" si="43"/>
      </c>
      <c r="G177" s="13">
        <f t="shared" si="44"/>
      </c>
      <c r="H177" s="12">
        <f t="shared" si="45"/>
      </c>
      <c r="I177" s="374">
        <f t="shared" si="46"/>
        <v>0</v>
      </c>
      <c r="J177" s="375"/>
    </row>
    <row r="178" spans="1:10" ht="13.5" thickBot="1">
      <c r="A178" s="18" t="str">
        <f t="shared" si="39"/>
        <v>NANCY ART NOUVEAU</v>
      </c>
      <c r="B178" s="17">
        <f t="shared" si="40"/>
        <v>23</v>
      </c>
      <c r="C178" s="16">
        <f t="shared" si="41"/>
        <v>2614</v>
      </c>
      <c r="D178" s="15">
        <f t="shared" si="41"/>
        <v>0</v>
      </c>
      <c r="E178" s="14">
        <f t="shared" si="42"/>
        <v>750</v>
      </c>
      <c r="F178" s="13">
        <f t="shared" si="43"/>
        <v>113.65217391304348</v>
      </c>
      <c r="G178" s="13">
        <f t="shared" si="44"/>
        <v>0</v>
      </c>
      <c r="H178" s="12">
        <f t="shared" si="45"/>
        <v>32.608695652173914</v>
      </c>
      <c r="I178" s="374">
        <f t="shared" si="46"/>
        <v>2614</v>
      </c>
      <c r="J178" s="375"/>
    </row>
    <row r="179" spans="1:10" ht="13.5" thickBot="1">
      <c r="A179" s="18" t="str">
        <f t="shared" si="39"/>
        <v>NANCY COMMANDERIE</v>
      </c>
      <c r="B179" s="17">
        <f t="shared" si="40"/>
        <v>21</v>
      </c>
      <c r="C179" s="16">
        <f t="shared" si="41"/>
        <v>3483</v>
      </c>
      <c r="D179" s="15">
        <f t="shared" si="41"/>
        <v>35428</v>
      </c>
      <c r="E179" s="14">
        <f t="shared" si="42"/>
        <v>417</v>
      </c>
      <c r="F179" s="13">
        <f t="shared" si="43"/>
        <v>165.85714285714286</v>
      </c>
      <c r="G179" s="13">
        <f t="shared" si="44"/>
        <v>1687.047619047619</v>
      </c>
      <c r="H179" s="12">
        <f t="shared" si="45"/>
        <v>19.857142857142858</v>
      </c>
      <c r="I179" s="374">
        <f t="shared" si="46"/>
        <v>38911</v>
      </c>
      <c r="J179" s="375"/>
    </row>
    <row r="180" spans="1:10" ht="13.5" thickBot="1">
      <c r="A180" s="18" t="str">
        <f t="shared" si="39"/>
        <v>NANCY LA DUCALE</v>
      </c>
      <c r="B180" s="17">
        <f t="shared" si="40"/>
        <v>14</v>
      </c>
      <c r="C180" s="16">
        <f t="shared" si="41"/>
        <v>3400</v>
      </c>
      <c r="D180" s="15">
        <f t="shared" si="41"/>
        <v>3085</v>
      </c>
      <c r="E180" s="14">
        <f t="shared" si="42"/>
        <v>342</v>
      </c>
      <c r="F180" s="13">
        <f t="shared" si="43"/>
        <v>242.85714285714286</v>
      </c>
      <c r="G180" s="13">
        <f t="shared" si="44"/>
        <v>220.35714285714286</v>
      </c>
      <c r="H180" s="12">
        <f t="shared" si="45"/>
        <v>24.428571428571427</v>
      </c>
      <c r="I180" s="374">
        <f t="shared" si="46"/>
        <v>6485</v>
      </c>
      <c r="J180" s="375"/>
    </row>
    <row r="181" spans="1:10" ht="13.5" thickBot="1">
      <c r="A181" s="18" t="str">
        <f t="shared" si="39"/>
        <v>NANCY PORTES D'OR</v>
      </c>
      <c r="B181" s="17">
        <f t="shared" si="40"/>
        <v>33</v>
      </c>
      <c r="C181" s="16">
        <f t="shared" si="41"/>
        <v>8706</v>
      </c>
      <c r="D181" s="15">
        <f t="shared" si="41"/>
        <v>8700</v>
      </c>
      <c r="E181" s="14">
        <f t="shared" si="42"/>
        <v>620</v>
      </c>
      <c r="F181" s="13">
        <f t="shared" si="43"/>
        <v>263.8181818181818</v>
      </c>
      <c r="G181" s="13">
        <f t="shared" si="44"/>
        <v>263.6363636363636</v>
      </c>
      <c r="H181" s="12">
        <f t="shared" si="45"/>
        <v>18.78787878787879</v>
      </c>
      <c r="I181" s="374">
        <f t="shared" si="46"/>
        <v>17406</v>
      </c>
      <c r="J181" s="375"/>
    </row>
    <row r="182" spans="1:10" ht="13.5" thickBot="1">
      <c r="A182" s="18" t="str">
        <f t="shared" si="39"/>
        <v>NANCY STANISLAS DOYEN</v>
      </c>
      <c r="B182" s="17">
        <f t="shared" si="40"/>
        <v>32</v>
      </c>
      <c r="C182" s="16">
        <f t="shared" si="41"/>
        <v>11844</v>
      </c>
      <c r="D182" s="15">
        <f t="shared" si="41"/>
        <v>2525</v>
      </c>
      <c r="E182" s="14">
        <f t="shared" si="42"/>
        <v>825</v>
      </c>
      <c r="F182" s="13">
        <f t="shared" si="43"/>
        <v>370.125</v>
      </c>
      <c r="G182" s="13">
        <f t="shared" si="44"/>
        <v>78.90625</v>
      </c>
      <c r="H182" s="12">
        <f t="shared" si="45"/>
        <v>25.78125</v>
      </c>
      <c r="I182" s="374">
        <f t="shared" si="46"/>
        <v>14369</v>
      </c>
      <c r="J182" s="375"/>
    </row>
    <row r="183" spans="1:10" ht="13.5" thickBot="1">
      <c r="A183" s="18" t="str">
        <f t="shared" si="39"/>
        <v>Club 9</v>
      </c>
      <c r="B183" s="17">
        <f t="shared" si="40"/>
        <v>0</v>
      </c>
      <c r="C183" s="16">
        <f t="shared" si="41"/>
        <v>0</v>
      </c>
      <c r="D183" s="15">
        <f t="shared" si="41"/>
        <v>0</v>
      </c>
      <c r="E183" s="14">
        <f t="shared" si="42"/>
        <v>0</v>
      </c>
      <c r="F183" s="13">
        <f t="shared" si="43"/>
      </c>
      <c r="G183" s="13">
        <f t="shared" si="44"/>
      </c>
      <c r="H183" s="12">
        <f t="shared" si="45"/>
      </c>
      <c r="I183" s="374">
        <f t="shared" si="46"/>
        <v>0</v>
      </c>
      <c r="J183" s="375"/>
    </row>
    <row r="184" spans="1:10" ht="13.5" thickBot="1">
      <c r="A184" s="18" t="str">
        <f t="shared" si="39"/>
        <v>Club 10</v>
      </c>
      <c r="B184" s="17">
        <f t="shared" si="40"/>
        <v>0</v>
      </c>
      <c r="C184" s="16">
        <f t="shared" si="41"/>
        <v>0</v>
      </c>
      <c r="D184" s="15">
        <f t="shared" si="41"/>
        <v>0</v>
      </c>
      <c r="E184" s="14">
        <f t="shared" si="42"/>
        <v>0</v>
      </c>
      <c r="F184" s="13">
        <f t="shared" si="43"/>
      </c>
      <c r="G184" s="13">
        <f t="shared" si="44"/>
      </c>
      <c r="H184" s="12">
        <f t="shared" si="45"/>
      </c>
      <c r="I184" s="374">
        <f t="shared" si="46"/>
        <v>0</v>
      </c>
      <c r="J184" s="375"/>
    </row>
    <row r="185" spans="1:10" s="4" customFormat="1" ht="16.5" thickBot="1">
      <c r="A185" s="11" t="s">
        <v>4</v>
      </c>
      <c r="B185" s="10">
        <f>SUM(B175:B184)</f>
        <v>155</v>
      </c>
      <c r="C185" s="9">
        <f>SUM(C175:C184)</f>
        <v>37547</v>
      </c>
      <c r="D185" s="8">
        <f>SUM(D175:D184)</f>
        <v>68788</v>
      </c>
      <c r="E185" s="7">
        <f>SUM(E175:E184)</f>
        <v>3476</v>
      </c>
      <c r="F185" s="6">
        <f t="shared" si="43"/>
        <v>242.23870967741937</v>
      </c>
      <c r="G185" s="6">
        <f t="shared" si="44"/>
        <v>443.7935483870968</v>
      </c>
      <c r="H185" s="5">
        <f t="shared" si="45"/>
        <v>22.425806451612903</v>
      </c>
      <c r="I185" s="378">
        <f>SUM(I175:J184)</f>
        <v>106335</v>
      </c>
      <c r="J185" s="379"/>
    </row>
    <row r="215" ht="61.5" customHeight="1"/>
    <row r="217" ht="9" customHeight="1"/>
  </sheetData>
  <sheetProtection password="CAC7" sheet="1" objects="1" scenarios="1"/>
  <mergeCells count="103">
    <mergeCell ref="I184:J184"/>
    <mergeCell ref="C173:E173"/>
    <mergeCell ref="I183:J183"/>
    <mergeCell ref="I185:J185"/>
    <mergeCell ref="I175:J175"/>
    <mergeCell ref="I176:J176"/>
    <mergeCell ref="I177:J177"/>
    <mergeCell ref="I178:J178"/>
    <mergeCell ref="I179:J179"/>
    <mergeCell ref="I180:J180"/>
    <mergeCell ref="I181:J181"/>
    <mergeCell ref="F143:H143"/>
    <mergeCell ref="I146:J146"/>
    <mergeCell ref="I182:J182"/>
    <mergeCell ref="B173:B174"/>
    <mergeCell ref="B159:B160"/>
    <mergeCell ref="I174:J174"/>
    <mergeCell ref="F173:H173"/>
    <mergeCell ref="A172:J172"/>
    <mergeCell ref="A159:A160"/>
    <mergeCell ref="I173:J173"/>
    <mergeCell ref="B158:J158"/>
    <mergeCell ref="I151:J151"/>
    <mergeCell ref="I152:J152"/>
    <mergeCell ref="I153:J153"/>
    <mergeCell ref="I155:J155"/>
    <mergeCell ref="I154:J154"/>
    <mergeCell ref="B125:J125"/>
    <mergeCell ref="H127:J127"/>
    <mergeCell ref="I143:J143"/>
    <mergeCell ref="I148:J148"/>
    <mergeCell ref="C143:E143"/>
    <mergeCell ref="I108:J108"/>
    <mergeCell ref="B127:D127"/>
    <mergeCell ref="B143:B144"/>
    <mergeCell ref="I147:J147"/>
    <mergeCell ref="I145:J145"/>
    <mergeCell ref="E127:G127"/>
    <mergeCell ref="I144:J144"/>
    <mergeCell ref="I149:J149"/>
    <mergeCell ref="I150:J150"/>
    <mergeCell ref="A67:A68"/>
    <mergeCell ref="A96:A97"/>
    <mergeCell ref="B96:B97"/>
    <mergeCell ref="C96:E96"/>
    <mergeCell ref="A81:A82"/>
    <mergeCell ref="E81:G81"/>
    <mergeCell ref="F96:H96"/>
    <mergeCell ref="B81:D81"/>
    <mergeCell ref="A123:A124"/>
    <mergeCell ref="B123:C123"/>
    <mergeCell ref="A110:A111"/>
    <mergeCell ref="E123:G123"/>
    <mergeCell ref="B110:D110"/>
    <mergeCell ref="B111:D111"/>
    <mergeCell ref="E124:G124"/>
    <mergeCell ref="B65:J65"/>
    <mergeCell ref="B67:D67"/>
    <mergeCell ref="I107:J107"/>
    <mergeCell ref="I105:J105"/>
    <mergeCell ref="I97:J97"/>
    <mergeCell ref="H67:J67"/>
    <mergeCell ref="H81:J81"/>
    <mergeCell ref="I106:J106"/>
    <mergeCell ref="I102:J102"/>
    <mergeCell ref="I101:J101"/>
    <mergeCell ref="I52:J52"/>
    <mergeCell ref="I55:J55"/>
    <mergeCell ref="I56:J56"/>
    <mergeCell ref="H123:J123"/>
    <mergeCell ref="I98:J98"/>
    <mergeCell ref="I96:J96"/>
    <mergeCell ref="I100:J100"/>
    <mergeCell ref="I103:J103"/>
    <mergeCell ref="I99:J99"/>
    <mergeCell ref="I104:J104"/>
    <mergeCell ref="I48:J48"/>
    <mergeCell ref="I47:J47"/>
    <mergeCell ref="I57:J57"/>
    <mergeCell ref="E67:G67"/>
    <mergeCell ref="I54:J54"/>
    <mergeCell ref="I49:J49"/>
    <mergeCell ref="I50:J50"/>
    <mergeCell ref="I51:J51"/>
    <mergeCell ref="I58:J58"/>
    <mergeCell ref="I53:J53"/>
    <mergeCell ref="A4:A5"/>
    <mergeCell ref="B4:D4"/>
    <mergeCell ref="A18:A19"/>
    <mergeCell ref="I46:J46"/>
    <mergeCell ref="A32:A33"/>
    <mergeCell ref="A46:A47"/>
    <mergeCell ref="B18:D18"/>
    <mergeCell ref="B32:D32"/>
    <mergeCell ref="E4:G4"/>
    <mergeCell ref="B46:B47"/>
    <mergeCell ref="B2:J2"/>
    <mergeCell ref="E18:G18"/>
    <mergeCell ref="H18:J18"/>
    <mergeCell ref="F46:H46"/>
    <mergeCell ref="E32:G32"/>
    <mergeCell ref="H4:J4"/>
    <mergeCell ref="C46:E46"/>
  </mergeCells>
  <printOptions/>
  <pageMargins left="0.3937007874015748" right="0.1968503937007874" top="0.7874015748031497" bottom="0.984251968503937" header="0.31496062992125984" footer="0.31496062992125984"/>
  <pageSetup horizontalDpi="600" verticalDpi="600" orientation="portrait" paperSize="9" scale="84" r:id="rId1"/>
  <headerFooter alignWithMargins="0">
    <oddHeader>&amp;CLivre Blanc 2017-2018
District Est</oddHeader>
    <oddFooter xml:space="preserve">&amp;C&amp;P/&amp;N </oddFooter>
  </headerFooter>
  <rowBreaks count="2" manualBreakCount="2">
    <brk id="60" max="255" man="1"/>
    <brk id="123" max="9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J185"/>
  <sheetViews>
    <sheetView workbookViewId="0" topLeftCell="A154">
      <selection activeCell="F166" sqref="F166"/>
    </sheetView>
  </sheetViews>
  <sheetFormatPr defaultColWidth="11.57421875" defaultRowHeight="12.75"/>
  <cols>
    <col min="1" max="1" width="30.7109375" style="3" customWidth="1"/>
    <col min="2" max="5" width="8.28125" style="3" customWidth="1"/>
    <col min="6" max="6" width="9.421875" style="3" customWidth="1"/>
    <col min="7" max="7" width="9.00390625" style="3" customWidth="1"/>
    <col min="8" max="10" width="8.28125" style="3" customWidth="1"/>
    <col min="11" max="16384" width="11.57421875" style="3" customWidth="1"/>
  </cols>
  <sheetData>
    <row r="1" ht="13.5" thickBot="1"/>
    <row r="2" spans="1:10" s="102" customFormat="1" ht="18.75" thickBot="1">
      <c r="A2" s="52" t="s">
        <v>32</v>
      </c>
      <c r="B2" s="354" t="s">
        <v>8</v>
      </c>
      <c r="C2" s="355"/>
      <c r="D2" s="355"/>
      <c r="E2" s="355"/>
      <c r="F2" s="355"/>
      <c r="G2" s="355"/>
      <c r="H2" s="355"/>
      <c r="I2" s="355"/>
      <c r="J2" s="356"/>
    </row>
    <row r="3" spans="2:10" ht="15.75" customHeight="1" thickBot="1"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372" t="s">
        <v>0</v>
      </c>
      <c r="B4" s="357" t="s">
        <v>39</v>
      </c>
      <c r="C4" s="358"/>
      <c r="D4" s="359"/>
      <c r="E4" s="357" t="s">
        <v>10</v>
      </c>
      <c r="F4" s="358"/>
      <c r="G4" s="359"/>
      <c r="H4" s="357" t="s">
        <v>13</v>
      </c>
      <c r="I4" s="358"/>
      <c r="J4" s="359"/>
    </row>
    <row r="5" spans="1:10" ht="13.5" thickBot="1">
      <c r="A5" s="373"/>
      <c r="B5" s="74" t="s">
        <v>1</v>
      </c>
      <c r="C5" s="71" t="s">
        <v>2</v>
      </c>
      <c r="D5" s="73" t="s">
        <v>3</v>
      </c>
      <c r="E5" s="72" t="s">
        <v>1</v>
      </c>
      <c r="F5" s="71" t="s">
        <v>2</v>
      </c>
      <c r="G5" s="70" t="s">
        <v>3</v>
      </c>
      <c r="H5" s="74" t="s">
        <v>1</v>
      </c>
      <c r="I5" s="71" t="s">
        <v>2</v>
      </c>
      <c r="J5" s="73" t="s">
        <v>3</v>
      </c>
    </row>
    <row r="6" spans="1:10" ht="12.75">
      <c r="A6" s="101" t="s">
        <v>132</v>
      </c>
      <c r="B6" s="47">
        <v>24</v>
      </c>
      <c r="C6" s="66"/>
      <c r="D6" s="65">
        <v>99</v>
      </c>
      <c r="E6" s="47">
        <v>2505</v>
      </c>
      <c r="F6" s="66">
        <v>400</v>
      </c>
      <c r="G6" s="65">
        <v>154</v>
      </c>
      <c r="H6" s="47"/>
      <c r="I6" s="66">
        <v>679</v>
      </c>
      <c r="J6" s="65">
        <v>31</v>
      </c>
    </row>
    <row r="7" spans="1:10" ht="12.75">
      <c r="A7" s="300" t="s">
        <v>133</v>
      </c>
      <c r="B7" s="69">
        <v>7317</v>
      </c>
      <c r="C7" s="68"/>
      <c r="D7" s="67">
        <v>412</v>
      </c>
      <c r="E7" s="69">
        <v>1875</v>
      </c>
      <c r="F7" s="68"/>
      <c r="G7" s="67">
        <v>45</v>
      </c>
      <c r="H7" s="69"/>
      <c r="I7" s="68"/>
      <c r="J7" s="90"/>
    </row>
    <row r="8" spans="1:10" ht="12.75">
      <c r="A8" s="300" t="s">
        <v>131</v>
      </c>
      <c r="B8" s="69"/>
      <c r="C8" s="68"/>
      <c r="D8" s="67"/>
      <c r="E8" s="69">
        <v>3000</v>
      </c>
      <c r="F8" s="68"/>
      <c r="G8" s="67">
        <v>160</v>
      </c>
      <c r="H8" s="69">
        <v>500</v>
      </c>
      <c r="I8" s="68"/>
      <c r="J8" s="67"/>
    </row>
    <row r="9" spans="1:10" ht="12.75">
      <c r="A9" s="300" t="s">
        <v>217</v>
      </c>
      <c r="B9" s="69"/>
      <c r="C9" s="68"/>
      <c r="D9" s="67">
        <v>250</v>
      </c>
      <c r="E9" s="69">
        <v>700</v>
      </c>
      <c r="F9" s="68"/>
      <c r="G9" s="67">
        <v>150</v>
      </c>
      <c r="H9" s="69">
        <v>2000</v>
      </c>
      <c r="I9" s="68"/>
      <c r="J9" s="67">
        <v>150</v>
      </c>
    </row>
    <row r="10" spans="1:10" ht="12.75">
      <c r="A10" s="100" t="s">
        <v>54</v>
      </c>
      <c r="B10" s="69"/>
      <c r="C10" s="68"/>
      <c r="D10" s="67"/>
      <c r="E10" s="69"/>
      <c r="F10" s="68"/>
      <c r="G10" s="67"/>
      <c r="H10" s="69"/>
      <c r="I10" s="68"/>
      <c r="J10" s="84"/>
    </row>
    <row r="11" spans="1:10" ht="12.75">
      <c r="A11" s="100" t="s">
        <v>55</v>
      </c>
      <c r="B11" s="69"/>
      <c r="C11" s="68"/>
      <c r="D11" s="67"/>
      <c r="E11" s="69"/>
      <c r="F11" s="68"/>
      <c r="G11" s="67"/>
      <c r="H11" s="69"/>
      <c r="I11" s="68"/>
      <c r="J11" s="90"/>
    </row>
    <row r="12" spans="1:10" ht="12.75">
      <c r="A12" s="100" t="s">
        <v>56</v>
      </c>
      <c r="B12" s="69"/>
      <c r="C12" s="68"/>
      <c r="D12" s="67"/>
      <c r="E12" s="69"/>
      <c r="F12" s="68"/>
      <c r="G12" s="67"/>
      <c r="H12" s="69"/>
      <c r="I12" s="68"/>
      <c r="J12" s="67"/>
    </row>
    <row r="13" spans="1:10" ht="12.75">
      <c r="A13" s="100" t="s">
        <v>57</v>
      </c>
      <c r="B13" s="69"/>
      <c r="C13" s="68"/>
      <c r="D13" s="67"/>
      <c r="E13" s="69"/>
      <c r="F13" s="68"/>
      <c r="G13" s="67"/>
      <c r="H13" s="69"/>
      <c r="I13" s="68"/>
      <c r="J13" s="67"/>
    </row>
    <row r="14" spans="1:10" ht="12.75">
      <c r="A14" s="100" t="s">
        <v>58</v>
      </c>
      <c r="B14" s="69"/>
      <c r="C14" s="68"/>
      <c r="D14" s="67"/>
      <c r="E14" s="69"/>
      <c r="F14" s="68"/>
      <c r="G14" s="67"/>
      <c r="H14" s="69"/>
      <c r="I14" s="68"/>
      <c r="J14" s="84"/>
    </row>
    <row r="15" spans="1:10" ht="13.5" thickBot="1">
      <c r="A15" s="100" t="s">
        <v>59</v>
      </c>
      <c r="B15" s="64"/>
      <c r="C15" s="63"/>
      <c r="D15" s="62"/>
      <c r="E15" s="64"/>
      <c r="F15" s="63"/>
      <c r="G15" s="62"/>
      <c r="H15" s="64"/>
      <c r="I15" s="63"/>
      <c r="J15" s="62"/>
    </row>
    <row r="16" spans="1:10" ht="13.5" thickBot="1">
      <c r="A16" s="10" t="s">
        <v>4</v>
      </c>
      <c r="B16" s="61">
        <f aca="true" t="shared" si="0" ref="B16:J16">SUM(B6:B15)</f>
        <v>7341</v>
      </c>
      <c r="C16" s="61">
        <f t="shared" si="0"/>
        <v>0</v>
      </c>
      <c r="D16" s="61">
        <f t="shared" si="0"/>
        <v>761</v>
      </c>
      <c r="E16" s="61">
        <f t="shared" si="0"/>
        <v>8080</v>
      </c>
      <c r="F16" s="61">
        <f t="shared" si="0"/>
        <v>400</v>
      </c>
      <c r="G16" s="61">
        <f t="shared" si="0"/>
        <v>509</v>
      </c>
      <c r="H16" s="61">
        <f t="shared" si="0"/>
        <v>2500</v>
      </c>
      <c r="I16" s="61">
        <f t="shared" si="0"/>
        <v>679</v>
      </c>
      <c r="J16" s="61">
        <f t="shared" si="0"/>
        <v>181</v>
      </c>
    </row>
    <row r="17" ht="13.5" thickBot="1"/>
    <row r="18" spans="1:10" ht="13.5" thickBot="1">
      <c r="A18" s="372" t="s">
        <v>0</v>
      </c>
      <c r="B18" s="357" t="s">
        <v>12</v>
      </c>
      <c r="C18" s="358"/>
      <c r="D18" s="359"/>
      <c r="E18" s="357" t="s">
        <v>11</v>
      </c>
      <c r="F18" s="358"/>
      <c r="G18" s="359"/>
      <c r="H18" s="369" t="s">
        <v>41</v>
      </c>
      <c r="I18" s="370"/>
      <c r="J18" s="371"/>
    </row>
    <row r="19" spans="1:10" ht="13.5" thickBot="1">
      <c r="A19" s="373"/>
      <c r="B19" s="74" t="s">
        <v>1</v>
      </c>
      <c r="C19" s="71" t="s">
        <v>2</v>
      </c>
      <c r="D19" s="73" t="s">
        <v>3</v>
      </c>
      <c r="E19" s="72" t="s">
        <v>1</v>
      </c>
      <c r="F19" s="71" t="s">
        <v>2</v>
      </c>
      <c r="G19" s="70" t="s">
        <v>3</v>
      </c>
      <c r="H19" s="99" t="s">
        <v>1</v>
      </c>
      <c r="I19" s="98" t="s">
        <v>2</v>
      </c>
      <c r="J19" s="97" t="s">
        <v>3</v>
      </c>
    </row>
    <row r="20" spans="1:10" ht="13.5" thickBot="1">
      <c r="A20" s="96" t="str">
        <f aca="true" t="shared" si="1" ref="A20:A29">A6</f>
        <v>POMPEY LIVERDUN</v>
      </c>
      <c r="B20" s="47">
        <v>315</v>
      </c>
      <c r="C20" s="66"/>
      <c r="D20" s="65"/>
      <c r="E20" s="47"/>
      <c r="F20" s="66">
        <v>127</v>
      </c>
      <c r="G20" s="65">
        <v>509</v>
      </c>
      <c r="H20" s="47"/>
      <c r="I20" s="66"/>
      <c r="J20" s="65"/>
    </row>
    <row r="21" spans="1:10" ht="13.5" thickBot="1">
      <c r="A21" s="96" t="str">
        <f t="shared" si="1"/>
        <v>PONT A MOUSSON</v>
      </c>
      <c r="B21" s="92">
        <v>300</v>
      </c>
      <c r="C21" s="91"/>
      <c r="D21" s="90"/>
      <c r="E21" s="92"/>
      <c r="F21" s="91">
        <v>1485</v>
      </c>
      <c r="G21" s="90">
        <v>10</v>
      </c>
      <c r="H21" s="92"/>
      <c r="I21" s="91"/>
      <c r="J21" s="90"/>
    </row>
    <row r="22" spans="1:10" ht="13.5" thickBot="1">
      <c r="A22" s="96" t="str">
        <f t="shared" si="1"/>
        <v>TOUL</v>
      </c>
      <c r="B22" s="69">
        <v>500</v>
      </c>
      <c r="C22" s="68"/>
      <c r="D22" s="67">
        <v>15</v>
      </c>
      <c r="E22" s="69"/>
      <c r="F22" s="68"/>
      <c r="G22" s="67"/>
      <c r="H22" s="69">
        <v>2500</v>
      </c>
      <c r="I22" s="68"/>
      <c r="J22" s="67">
        <v>12</v>
      </c>
    </row>
    <row r="23" spans="1:10" ht="13.5" thickBot="1">
      <c r="A23" s="96" t="str">
        <f t="shared" si="1"/>
        <v>VERNY VAL DE SEILLE</v>
      </c>
      <c r="B23" s="69">
        <v>1500</v>
      </c>
      <c r="C23" s="68"/>
      <c r="D23" s="67">
        <v>150</v>
      </c>
      <c r="E23" s="69"/>
      <c r="F23" s="68"/>
      <c r="G23" s="67">
        <v>15</v>
      </c>
      <c r="H23" s="69">
        <v>50</v>
      </c>
      <c r="I23" s="68"/>
      <c r="J23" s="67">
        <v>150</v>
      </c>
    </row>
    <row r="24" spans="1:10" ht="13.5" thickBot="1">
      <c r="A24" s="96" t="str">
        <f t="shared" si="1"/>
        <v>Club 5</v>
      </c>
      <c r="B24" s="86"/>
      <c r="C24" s="85"/>
      <c r="D24" s="84"/>
      <c r="E24" s="86"/>
      <c r="F24" s="85"/>
      <c r="G24" s="84"/>
      <c r="H24" s="86"/>
      <c r="I24" s="85"/>
      <c r="J24" s="84"/>
    </row>
    <row r="25" spans="1:10" ht="13.5" thickBot="1">
      <c r="A25" s="96" t="str">
        <f t="shared" si="1"/>
        <v>Club 6</v>
      </c>
      <c r="B25" s="92"/>
      <c r="C25" s="91"/>
      <c r="D25" s="90"/>
      <c r="E25" s="92"/>
      <c r="F25" s="91"/>
      <c r="G25" s="90"/>
      <c r="H25" s="92"/>
      <c r="I25" s="91"/>
      <c r="J25" s="90"/>
    </row>
    <row r="26" spans="1:10" ht="13.5" thickBot="1">
      <c r="A26" s="96" t="str">
        <f t="shared" si="1"/>
        <v>Club 7</v>
      </c>
      <c r="B26" s="69"/>
      <c r="C26" s="68"/>
      <c r="D26" s="67"/>
      <c r="E26" s="69"/>
      <c r="F26" s="68"/>
      <c r="G26" s="67"/>
      <c r="H26" s="69"/>
      <c r="I26" s="68"/>
      <c r="J26" s="67"/>
    </row>
    <row r="27" spans="1:10" ht="13.5" thickBot="1">
      <c r="A27" s="96" t="str">
        <f t="shared" si="1"/>
        <v>Club 8</v>
      </c>
      <c r="B27" s="69"/>
      <c r="C27" s="68"/>
      <c r="D27" s="67"/>
      <c r="E27" s="69"/>
      <c r="F27" s="68"/>
      <c r="G27" s="67"/>
      <c r="H27" s="69"/>
      <c r="I27" s="68"/>
      <c r="J27" s="67"/>
    </row>
    <row r="28" spans="1:10" ht="13.5" thickBot="1">
      <c r="A28" s="96" t="str">
        <f t="shared" si="1"/>
        <v>Club 9</v>
      </c>
      <c r="B28" s="86"/>
      <c r="C28" s="85"/>
      <c r="D28" s="84"/>
      <c r="E28" s="86"/>
      <c r="F28" s="85"/>
      <c r="G28" s="84"/>
      <c r="H28" s="86"/>
      <c r="I28" s="85"/>
      <c r="J28" s="84"/>
    </row>
    <row r="29" spans="1:10" ht="13.5" thickBot="1">
      <c r="A29" s="96" t="str">
        <f t="shared" si="1"/>
        <v>Club 10</v>
      </c>
      <c r="B29" s="64"/>
      <c r="C29" s="63"/>
      <c r="D29" s="62"/>
      <c r="E29" s="64"/>
      <c r="F29" s="63"/>
      <c r="G29" s="62"/>
      <c r="H29" s="64"/>
      <c r="I29" s="63"/>
      <c r="J29" s="62"/>
    </row>
    <row r="30" spans="1:10" ht="13.5" thickBot="1">
      <c r="A30" s="10" t="s">
        <v>4</v>
      </c>
      <c r="B30" s="61">
        <f aca="true" t="shared" si="2" ref="B30:J30">SUM(B20:B29)</f>
        <v>2615</v>
      </c>
      <c r="C30" s="61">
        <f t="shared" si="2"/>
        <v>0</v>
      </c>
      <c r="D30" s="61">
        <f t="shared" si="2"/>
        <v>165</v>
      </c>
      <c r="E30" s="61">
        <f t="shared" si="2"/>
        <v>0</v>
      </c>
      <c r="F30" s="61">
        <f t="shared" si="2"/>
        <v>1612</v>
      </c>
      <c r="G30" s="61">
        <f t="shared" si="2"/>
        <v>534</v>
      </c>
      <c r="H30" s="61">
        <f t="shared" si="2"/>
        <v>2550</v>
      </c>
      <c r="I30" s="61">
        <f t="shared" si="2"/>
        <v>0</v>
      </c>
      <c r="J30" s="61">
        <f t="shared" si="2"/>
        <v>162</v>
      </c>
    </row>
    <row r="31" ht="13.5" thickBot="1"/>
    <row r="32" spans="1:7" ht="12.75">
      <c r="A32" s="372" t="s">
        <v>0</v>
      </c>
      <c r="B32" s="357" t="s">
        <v>42</v>
      </c>
      <c r="C32" s="358"/>
      <c r="D32" s="359"/>
      <c r="E32" s="357" t="s">
        <v>43</v>
      </c>
      <c r="F32" s="358"/>
      <c r="G32" s="359"/>
    </row>
    <row r="33" spans="1:10" ht="13.5" thickBot="1">
      <c r="A33" s="373"/>
      <c r="B33" s="74" t="s">
        <v>1</v>
      </c>
      <c r="C33" s="71" t="s">
        <v>2</v>
      </c>
      <c r="D33" s="73" t="s">
        <v>3</v>
      </c>
      <c r="E33" s="72" t="s">
        <v>1</v>
      </c>
      <c r="F33" s="71" t="s">
        <v>2</v>
      </c>
      <c r="G33" s="70" t="s">
        <v>3</v>
      </c>
      <c r="H33" s="40"/>
      <c r="I33" s="42"/>
      <c r="J33" s="42"/>
    </row>
    <row r="34" spans="1:10" ht="13.5" thickBot="1">
      <c r="A34" s="18" t="str">
        <f aca="true" t="shared" si="3" ref="A34:A43">A6</f>
        <v>POMPEY LIVERDUN</v>
      </c>
      <c r="B34" s="47"/>
      <c r="C34" s="66"/>
      <c r="D34" s="95">
        <v>140</v>
      </c>
      <c r="E34" s="47"/>
      <c r="F34" s="66"/>
      <c r="G34" s="65">
        <v>72</v>
      </c>
      <c r="H34" s="60"/>
      <c r="I34" s="39"/>
      <c r="J34" s="39"/>
    </row>
    <row r="35" spans="1:10" ht="13.5" thickBot="1">
      <c r="A35" s="18" t="str">
        <f t="shared" si="3"/>
        <v>PONT A MOUSSON</v>
      </c>
      <c r="B35" s="92">
        <v>1800</v>
      </c>
      <c r="C35" s="94"/>
      <c r="D35" s="93">
        <v>250</v>
      </c>
      <c r="E35" s="92"/>
      <c r="F35" s="91"/>
      <c r="G35" s="90"/>
      <c r="H35" s="60"/>
      <c r="I35" s="39"/>
      <c r="J35" s="39"/>
    </row>
    <row r="36" spans="1:10" ht="13.5" thickBot="1">
      <c r="A36" s="18" t="str">
        <f t="shared" si="3"/>
        <v>TOUL</v>
      </c>
      <c r="B36" s="69">
        <v>1700</v>
      </c>
      <c r="C36" s="68"/>
      <c r="D36" s="88"/>
      <c r="E36" s="69"/>
      <c r="F36" s="68"/>
      <c r="G36" s="67">
        <v>90</v>
      </c>
      <c r="H36" s="60"/>
      <c r="I36" s="39"/>
      <c r="J36" s="39"/>
    </row>
    <row r="37" spans="1:10" ht="13.5" thickBot="1">
      <c r="A37" s="18" t="str">
        <f t="shared" si="3"/>
        <v>VERNY VAL DE SEILLE</v>
      </c>
      <c r="B37" s="69">
        <v>50</v>
      </c>
      <c r="C37" s="89"/>
      <c r="D37" s="88">
        <v>50</v>
      </c>
      <c r="E37" s="69"/>
      <c r="F37" s="68"/>
      <c r="G37" s="67">
        <v>250</v>
      </c>
      <c r="H37" s="60"/>
      <c r="I37" s="39"/>
      <c r="J37" s="39"/>
    </row>
    <row r="38" spans="1:10" ht="13.5" thickBot="1">
      <c r="A38" s="18" t="str">
        <f t="shared" si="3"/>
        <v>Club 5</v>
      </c>
      <c r="B38" s="86"/>
      <c r="C38" s="85"/>
      <c r="D38" s="87"/>
      <c r="E38" s="86"/>
      <c r="F38" s="85"/>
      <c r="G38" s="84"/>
      <c r="H38" s="60"/>
      <c r="I38" s="39"/>
      <c r="J38" s="39"/>
    </row>
    <row r="39" spans="1:10" ht="13.5" thickBot="1">
      <c r="A39" s="18" t="str">
        <f t="shared" si="3"/>
        <v>Club 6</v>
      </c>
      <c r="B39" s="92"/>
      <c r="C39" s="94"/>
      <c r="D39" s="93"/>
      <c r="E39" s="92"/>
      <c r="F39" s="91"/>
      <c r="G39" s="90"/>
      <c r="H39" s="60"/>
      <c r="I39" s="39"/>
      <c r="J39" s="39"/>
    </row>
    <row r="40" spans="1:10" ht="13.5" thickBot="1">
      <c r="A40" s="18" t="str">
        <f t="shared" si="3"/>
        <v>Club 7</v>
      </c>
      <c r="B40" s="69"/>
      <c r="C40" s="68"/>
      <c r="D40" s="88"/>
      <c r="E40" s="69"/>
      <c r="F40" s="68"/>
      <c r="G40" s="67"/>
      <c r="H40" s="60"/>
      <c r="I40" s="39"/>
      <c r="J40" s="39"/>
    </row>
    <row r="41" spans="1:10" ht="13.5" thickBot="1">
      <c r="A41" s="18" t="str">
        <f t="shared" si="3"/>
        <v>Club 8</v>
      </c>
      <c r="B41" s="69"/>
      <c r="C41" s="89"/>
      <c r="D41" s="88"/>
      <c r="E41" s="69"/>
      <c r="F41" s="68"/>
      <c r="G41" s="67"/>
      <c r="H41" s="60"/>
      <c r="I41" s="39"/>
      <c r="J41" s="39"/>
    </row>
    <row r="42" spans="1:10" ht="13.5" thickBot="1">
      <c r="A42" s="18" t="str">
        <f t="shared" si="3"/>
        <v>Club 9</v>
      </c>
      <c r="B42" s="86"/>
      <c r="C42" s="85"/>
      <c r="D42" s="87"/>
      <c r="E42" s="86"/>
      <c r="F42" s="85"/>
      <c r="G42" s="84"/>
      <c r="H42" s="60"/>
      <c r="I42" s="39"/>
      <c r="J42" s="39"/>
    </row>
    <row r="43" spans="1:10" ht="13.5" thickBot="1">
      <c r="A43" s="18" t="str">
        <f t="shared" si="3"/>
        <v>Club 10</v>
      </c>
      <c r="B43" s="64"/>
      <c r="C43" s="83"/>
      <c r="D43" s="82"/>
      <c r="E43" s="64"/>
      <c r="F43" s="63"/>
      <c r="G43" s="62"/>
      <c r="H43" s="60"/>
      <c r="I43" s="39"/>
      <c r="J43" s="39"/>
    </row>
    <row r="44" spans="1:10" ht="13.5" thickBot="1">
      <c r="A44" s="10" t="s">
        <v>4</v>
      </c>
      <c r="B44" s="61">
        <f aca="true" t="shared" si="4" ref="B44:G44">SUM(B34:B43)</f>
        <v>3550</v>
      </c>
      <c r="C44" s="61">
        <f t="shared" si="4"/>
        <v>0</v>
      </c>
      <c r="D44" s="61">
        <f t="shared" si="4"/>
        <v>440</v>
      </c>
      <c r="E44" s="61">
        <f t="shared" si="4"/>
        <v>0</v>
      </c>
      <c r="F44" s="61">
        <f t="shared" si="4"/>
        <v>0</v>
      </c>
      <c r="G44" s="61">
        <f t="shared" si="4"/>
        <v>412</v>
      </c>
      <c r="H44" s="60"/>
      <c r="I44" s="39"/>
      <c r="J44" s="39"/>
    </row>
    <row r="45" ht="13.5" thickBot="1"/>
    <row r="46" spans="1:10" ht="12.75">
      <c r="A46" s="380" t="s">
        <v>0</v>
      </c>
      <c r="B46" s="365" t="s">
        <v>76</v>
      </c>
      <c r="C46" s="382" t="s">
        <v>21</v>
      </c>
      <c r="D46" s="358"/>
      <c r="E46" s="383"/>
      <c r="F46" s="360" t="s">
        <v>6</v>
      </c>
      <c r="G46" s="361"/>
      <c r="H46" s="362"/>
      <c r="I46" s="363" t="s">
        <v>5</v>
      </c>
      <c r="J46" s="364"/>
    </row>
    <row r="47" spans="1:10" ht="13.5" thickBot="1">
      <c r="A47" s="381"/>
      <c r="B47" s="366"/>
      <c r="C47" s="20" t="s">
        <v>1</v>
      </c>
      <c r="D47" s="20" t="s">
        <v>2</v>
      </c>
      <c r="E47" s="22" t="s">
        <v>3</v>
      </c>
      <c r="F47" s="21" t="s">
        <v>1</v>
      </c>
      <c r="G47" s="20" t="s">
        <v>2</v>
      </c>
      <c r="H47" s="19" t="s">
        <v>3</v>
      </c>
      <c r="I47" s="367" t="s">
        <v>7</v>
      </c>
      <c r="J47" s="368"/>
    </row>
    <row r="48" spans="1:10" ht="13.5" thickBot="1">
      <c r="A48" s="18" t="str">
        <f aca="true" t="shared" si="5" ref="A48:A57">A6</f>
        <v>POMPEY LIVERDUN</v>
      </c>
      <c r="B48" s="80">
        <v>19</v>
      </c>
      <c r="C48" s="78">
        <f aca="true" t="shared" si="6" ref="C48:C57">B6+E6+H6+B20+E20+H20+B34+E34</f>
        <v>2844</v>
      </c>
      <c r="D48" s="15">
        <f aca="true" t="shared" si="7" ref="D48:D57">C6+F6+I6+C20+F20+I20+C34+F34</f>
        <v>1206</v>
      </c>
      <c r="E48" s="77">
        <f aca="true" t="shared" si="8" ref="E48:E57">D6+G6+J6+D20+G20+J20+D34+G34</f>
        <v>1005</v>
      </c>
      <c r="F48" s="13">
        <f aca="true" t="shared" si="9" ref="F48:F58">IF($B48=0,"",C48/$B48)</f>
        <v>149.68421052631578</v>
      </c>
      <c r="G48" s="13">
        <f aca="true" t="shared" si="10" ref="G48:G58">IF($B48=0,"",D48/$B48)</f>
        <v>63.473684210526315</v>
      </c>
      <c r="H48" s="12">
        <f aca="true" t="shared" si="11" ref="H48:H58">IF($B48=0,"",E48/$B48)</f>
        <v>52.89473684210526</v>
      </c>
      <c r="I48" s="374">
        <f aca="true" t="shared" si="12" ref="I48:I57">C48+D48</f>
        <v>4050</v>
      </c>
      <c r="J48" s="375"/>
    </row>
    <row r="49" spans="1:10" ht="13.5" thickBot="1">
      <c r="A49" s="18" t="str">
        <f t="shared" si="5"/>
        <v>PONT A MOUSSON</v>
      </c>
      <c r="B49" s="81">
        <v>25</v>
      </c>
      <c r="C49" s="78">
        <f t="shared" si="6"/>
        <v>11292</v>
      </c>
      <c r="D49" s="15">
        <f t="shared" si="7"/>
        <v>1485</v>
      </c>
      <c r="E49" s="77">
        <f t="shared" si="8"/>
        <v>717</v>
      </c>
      <c r="F49" s="13">
        <f t="shared" si="9"/>
        <v>451.68</v>
      </c>
      <c r="G49" s="13">
        <f t="shared" si="10"/>
        <v>59.4</v>
      </c>
      <c r="H49" s="12">
        <f t="shared" si="11"/>
        <v>28.68</v>
      </c>
      <c r="I49" s="374">
        <f t="shared" si="12"/>
        <v>12777</v>
      </c>
      <c r="J49" s="375"/>
    </row>
    <row r="50" spans="1:10" ht="13.5" thickBot="1">
      <c r="A50" s="18" t="str">
        <f t="shared" si="5"/>
        <v>TOUL</v>
      </c>
      <c r="B50" s="80">
        <v>28</v>
      </c>
      <c r="C50" s="78">
        <f t="shared" si="6"/>
        <v>8200</v>
      </c>
      <c r="D50" s="15">
        <f t="shared" si="7"/>
        <v>0</v>
      </c>
      <c r="E50" s="77">
        <f t="shared" si="8"/>
        <v>277</v>
      </c>
      <c r="F50" s="13">
        <f t="shared" si="9"/>
        <v>292.85714285714283</v>
      </c>
      <c r="G50" s="13">
        <f t="shared" si="10"/>
        <v>0</v>
      </c>
      <c r="H50" s="12">
        <f t="shared" si="11"/>
        <v>9.892857142857142</v>
      </c>
      <c r="I50" s="374">
        <f t="shared" si="12"/>
        <v>8200</v>
      </c>
      <c r="J50" s="375"/>
    </row>
    <row r="51" spans="1:10" ht="13.5" thickBot="1">
      <c r="A51" s="18" t="str">
        <f t="shared" si="5"/>
        <v>VERNY VAL DE SEILLE</v>
      </c>
      <c r="B51" s="81">
        <v>23</v>
      </c>
      <c r="C51" s="78">
        <f t="shared" si="6"/>
        <v>4300</v>
      </c>
      <c r="D51" s="15">
        <f t="shared" si="7"/>
        <v>0</v>
      </c>
      <c r="E51" s="77">
        <f t="shared" si="8"/>
        <v>1165</v>
      </c>
      <c r="F51" s="13">
        <f t="shared" si="9"/>
        <v>186.95652173913044</v>
      </c>
      <c r="G51" s="13">
        <f t="shared" si="10"/>
        <v>0</v>
      </c>
      <c r="H51" s="12">
        <f t="shared" si="11"/>
        <v>50.65217391304348</v>
      </c>
      <c r="I51" s="374">
        <f t="shared" si="12"/>
        <v>4300</v>
      </c>
      <c r="J51" s="375"/>
    </row>
    <row r="52" spans="1:10" ht="13.5" thickBot="1">
      <c r="A52" s="18" t="str">
        <f t="shared" si="5"/>
        <v>Club 5</v>
      </c>
      <c r="B52" s="80"/>
      <c r="C52" s="78">
        <f t="shared" si="6"/>
        <v>0</v>
      </c>
      <c r="D52" s="15">
        <f t="shared" si="7"/>
        <v>0</v>
      </c>
      <c r="E52" s="77">
        <f t="shared" si="8"/>
        <v>0</v>
      </c>
      <c r="F52" s="13">
        <f t="shared" si="9"/>
      </c>
      <c r="G52" s="13">
        <f t="shared" si="10"/>
      </c>
      <c r="H52" s="12">
        <f t="shared" si="11"/>
      </c>
      <c r="I52" s="374">
        <f t="shared" si="12"/>
        <v>0</v>
      </c>
      <c r="J52" s="375"/>
    </row>
    <row r="53" spans="1:10" ht="13.5" thickBot="1">
      <c r="A53" s="18" t="str">
        <f t="shared" si="5"/>
        <v>Club 6</v>
      </c>
      <c r="B53" s="81"/>
      <c r="C53" s="78">
        <f t="shared" si="6"/>
        <v>0</v>
      </c>
      <c r="D53" s="15">
        <f t="shared" si="7"/>
        <v>0</v>
      </c>
      <c r="E53" s="77">
        <f t="shared" si="8"/>
        <v>0</v>
      </c>
      <c r="F53" s="13">
        <f t="shared" si="9"/>
      </c>
      <c r="G53" s="13">
        <f t="shared" si="10"/>
      </c>
      <c r="H53" s="12">
        <f t="shared" si="11"/>
      </c>
      <c r="I53" s="374">
        <f t="shared" si="12"/>
        <v>0</v>
      </c>
      <c r="J53" s="375"/>
    </row>
    <row r="54" spans="1:10" ht="13.5" thickBot="1">
      <c r="A54" s="18" t="str">
        <f t="shared" si="5"/>
        <v>Club 7</v>
      </c>
      <c r="B54" s="80"/>
      <c r="C54" s="78">
        <f t="shared" si="6"/>
        <v>0</v>
      </c>
      <c r="D54" s="15">
        <f t="shared" si="7"/>
        <v>0</v>
      </c>
      <c r="E54" s="77">
        <f t="shared" si="8"/>
        <v>0</v>
      </c>
      <c r="F54" s="13">
        <f t="shared" si="9"/>
      </c>
      <c r="G54" s="13">
        <f t="shared" si="10"/>
      </c>
      <c r="H54" s="12">
        <f t="shared" si="11"/>
      </c>
      <c r="I54" s="374">
        <f t="shared" si="12"/>
        <v>0</v>
      </c>
      <c r="J54" s="375"/>
    </row>
    <row r="55" spans="1:10" ht="13.5" thickBot="1">
      <c r="A55" s="18" t="str">
        <f t="shared" si="5"/>
        <v>Club 8</v>
      </c>
      <c r="B55" s="81"/>
      <c r="C55" s="78">
        <f t="shared" si="6"/>
        <v>0</v>
      </c>
      <c r="D55" s="15">
        <f t="shared" si="7"/>
        <v>0</v>
      </c>
      <c r="E55" s="77">
        <f t="shared" si="8"/>
        <v>0</v>
      </c>
      <c r="F55" s="13">
        <f t="shared" si="9"/>
      </c>
      <c r="G55" s="13">
        <f t="shared" si="10"/>
      </c>
      <c r="H55" s="12">
        <f t="shared" si="11"/>
      </c>
      <c r="I55" s="374">
        <f t="shared" si="12"/>
        <v>0</v>
      </c>
      <c r="J55" s="375"/>
    </row>
    <row r="56" spans="1:10" ht="13.5" thickBot="1">
      <c r="A56" s="18" t="str">
        <f t="shared" si="5"/>
        <v>Club 9</v>
      </c>
      <c r="B56" s="80"/>
      <c r="C56" s="78">
        <f t="shared" si="6"/>
        <v>0</v>
      </c>
      <c r="D56" s="15">
        <f t="shared" si="7"/>
        <v>0</v>
      </c>
      <c r="E56" s="77">
        <f t="shared" si="8"/>
        <v>0</v>
      </c>
      <c r="F56" s="13">
        <f t="shared" si="9"/>
      </c>
      <c r="G56" s="13">
        <f t="shared" si="10"/>
      </c>
      <c r="H56" s="12">
        <f t="shared" si="11"/>
      </c>
      <c r="I56" s="374">
        <f t="shared" si="12"/>
        <v>0</v>
      </c>
      <c r="J56" s="375"/>
    </row>
    <row r="57" spans="1:10" ht="13.5" thickBot="1">
      <c r="A57" s="18" t="str">
        <f t="shared" si="5"/>
        <v>Club 10</v>
      </c>
      <c r="B57" s="79"/>
      <c r="C57" s="78">
        <f t="shared" si="6"/>
        <v>0</v>
      </c>
      <c r="D57" s="15">
        <f t="shared" si="7"/>
        <v>0</v>
      </c>
      <c r="E57" s="77">
        <f t="shared" si="8"/>
        <v>0</v>
      </c>
      <c r="F57" s="13">
        <f t="shared" si="9"/>
      </c>
      <c r="G57" s="13">
        <f t="shared" si="10"/>
      </c>
      <c r="H57" s="12">
        <f t="shared" si="11"/>
      </c>
      <c r="I57" s="374">
        <f t="shared" si="12"/>
        <v>0</v>
      </c>
      <c r="J57" s="375"/>
    </row>
    <row r="58" spans="1:10" ht="13.5" thickBot="1">
      <c r="A58" s="34" t="s">
        <v>4</v>
      </c>
      <c r="B58" s="76">
        <f>SUM(B48:B57)</f>
        <v>95</v>
      </c>
      <c r="C58" s="55">
        <f>SUM(C48:C57)</f>
        <v>26636</v>
      </c>
      <c r="D58" s="32">
        <f>SUM(D48:D57)</f>
        <v>2691</v>
      </c>
      <c r="E58" s="75">
        <f>SUM(E48:E57)</f>
        <v>3164</v>
      </c>
      <c r="F58" s="6">
        <f t="shared" si="9"/>
        <v>280.37894736842105</v>
      </c>
      <c r="G58" s="6">
        <f t="shared" si="10"/>
        <v>28.326315789473686</v>
      </c>
      <c r="H58" s="5">
        <f t="shared" si="11"/>
        <v>33.305263157894736</v>
      </c>
      <c r="I58" s="378">
        <f>SUM(I48:J57)</f>
        <v>29327</v>
      </c>
      <c r="J58" s="379"/>
    </row>
    <row r="64" ht="13.5" thickBot="1"/>
    <row r="65" spans="1:10" ht="18.75" thickBot="1">
      <c r="A65" s="52" t="str">
        <f>A2</f>
        <v>ZONE 42</v>
      </c>
      <c r="B65" s="354" t="s">
        <v>47</v>
      </c>
      <c r="C65" s="355"/>
      <c r="D65" s="355"/>
      <c r="E65" s="355"/>
      <c r="F65" s="355"/>
      <c r="G65" s="355"/>
      <c r="H65" s="355"/>
      <c r="I65" s="355"/>
      <c r="J65" s="356"/>
    </row>
    <row r="66" spans="2:10" ht="13.5" thickBot="1"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372" t="s">
        <v>0</v>
      </c>
      <c r="B67" s="385" t="s">
        <v>44</v>
      </c>
      <c r="C67" s="358"/>
      <c r="D67" s="359"/>
      <c r="E67" s="385" t="s">
        <v>45</v>
      </c>
      <c r="F67" s="358"/>
      <c r="G67" s="359"/>
      <c r="H67" s="376"/>
      <c r="I67" s="377"/>
      <c r="J67" s="377"/>
    </row>
    <row r="68" spans="1:10" ht="13.5" thickBot="1">
      <c r="A68" s="373"/>
      <c r="B68" s="74" t="s">
        <v>1</v>
      </c>
      <c r="C68" s="71" t="s">
        <v>2</v>
      </c>
      <c r="D68" s="73" t="s">
        <v>3</v>
      </c>
      <c r="E68" s="74" t="s">
        <v>1</v>
      </c>
      <c r="F68" s="71" t="s">
        <v>2</v>
      </c>
      <c r="G68" s="73" t="s">
        <v>3</v>
      </c>
      <c r="H68" s="40"/>
      <c r="I68" s="42"/>
      <c r="J68" s="42"/>
    </row>
    <row r="69" spans="1:10" ht="13.5" thickBot="1">
      <c r="A69" s="18" t="str">
        <f aca="true" t="shared" si="13" ref="A69:A78">A6</f>
        <v>POMPEY LIVERDUN</v>
      </c>
      <c r="B69" s="47"/>
      <c r="C69" s="66"/>
      <c r="D69" s="65"/>
      <c r="E69" s="47"/>
      <c r="F69" s="66"/>
      <c r="G69" s="65"/>
      <c r="H69" s="60"/>
      <c r="I69" s="39"/>
      <c r="J69" s="39"/>
    </row>
    <row r="70" spans="1:10" ht="13.5" thickBot="1">
      <c r="A70" s="18" t="str">
        <f t="shared" si="13"/>
        <v>PONT A MOUSSON</v>
      </c>
      <c r="B70" s="69"/>
      <c r="C70" s="68"/>
      <c r="D70" s="67"/>
      <c r="E70" s="69"/>
      <c r="F70" s="68"/>
      <c r="G70" s="67"/>
      <c r="H70" s="60"/>
      <c r="I70" s="39"/>
      <c r="J70" s="39"/>
    </row>
    <row r="71" spans="1:10" ht="13.5" thickBot="1">
      <c r="A71" s="18" t="str">
        <f t="shared" si="13"/>
        <v>TOUL</v>
      </c>
      <c r="B71" s="47"/>
      <c r="C71" s="66">
        <v>940</v>
      </c>
      <c r="D71" s="65">
        <v>40</v>
      </c>
      <c r="E71" s="47"/>
      <c r="F71" s="66"/>
      <c r="G71" s="65"/>
      <c r="H71" s="60"/>
      <c r="I71" s="39"/>
      <c r="J71" s="39"/>
    </row>
    <row r="72" spans="1:10" ht="13.5" thickBot="1">
      <c r="A72" s="18" t="str">
        <f t="shared" si="13"/>
        <v>VERNY VAL DE SEILLE</v>
      </c>
      <c r="B72" s="69">
        <v>300</v>
      </c>
      <c r="C72" s="68"/>
      <c r="D72" s="67">
        <v>15</v>
      </c>
      <c r="E72" s="69"/>
      <c r="F72" s="68"/>
      <c r="G72" s="67">
        <v>35</v>
      </c>
      <c r="H72" s="60"/>
      <c r="I72" s="39"/>
      <c r="J72" s="39"/>
    </row>
    <row r="73" spans="1:10" ht="13.5" thickBot="1">
      <c r="A73" s="18" t="str">
        <f t="shared" si="13"/>
        <v>Club 5</v>
      </c>
      <c r="B73" s="47"/>
      <c r="C73" s="66"/>
      <c r="D73" s="65"/>
      <c r="E73" s="47"/>
      <c r="F73" s="66"/>
      <c r="G73" s="65"/>
      <c r="H73" s="60"/>
      <c r="I73" s="39"/>
      <c r="J73" s="39"/>
    </row>
    <row r="74" spans="1:10" ht="13.5" thickBot="1">
      <c r="A74" s="18" t="str">
        <f t="shared" si="13"/>
        <v>Club 6</v>
      </c>
      <c r="B74" s="69"/>
      <c r="C74" s="68"/>
      <c r="D74" s="67"/>
      <c r="E74" s="69"/>
      <c r="F74" s="68"/>
      <c r="G74" s="67"/>
      <c r="H74" s="60"/>
      <c r="I74" s="39"/>
      <c r="J74" s="39"/>
    </row>
    <row r="75" spans="1:10" ht="13.5" thickBot="1">
      <c r="A75" s="18" t="str">
        <f t="shared" si="13"/>
        <v>Club 7</v>
      </c>
      <c r="B75" s="47"/>
      <c r="C75" s="66"/>
      <c r="D75" s="65"/>
      <c r="E75" s="47"/>
      <c r="F75" s="66"/>
      <c r="G75" s="65"/>
      <c r="H75" s="60"/>
      <c r="I75" s="39"/>
      <c r="J75" s="39"/>
    </row>
    <row r="76" spans="1:10" ht="13.5" thickBot="1">
      <c r="A76" s="18" t="str">
        <f t="shared" si="13"/>
        <v>Club 8</v>
      </c>
      <c r="B76" s="69"/>
      <c r="C76" s="68"/>
      <c r="D76" s="67"/>
      <c r="E76" s="69"/>
      <c r="F76" s="68"/>
      <c r="G76" s="67"/>
      <c r="H76" s="60"/>
      <c r="I76" s="39"/>
      <c r="J76" s="39"/>
    </row>
    <row r="77" spans="1:10" ht="13.5" thickBot="1">
      <c r="A77" s="18" t="str">
        <f t="shared" si="13"/>
        <v>Club 9</v>
      </c>
      <c r="B77" s="47"/>
      <c r="C77" s="66"/>
      <c r="D77" s="65"/>
      <c r="E77" s="47"/>
      <c r="F77" s="66"/>
      <c r="G77" s="65"/>
      <c r="H77" s="60"/>
      <c r="I77" s="39"/>
      <c r="J77" s="39"/>
    </row>
    <row r="78" spans="1:10" ht="13.5" thickBot="1">
      <c r="A78" s="18" t="str">
        <f t="shared" si="13"/>
        <v>Club 10</v>
      </c>
      <c r="B78" s="64"/>
      <c r="C78" s="63"/>
      <c r="D78" s="62"/>
      <c r="E78" s="64"/>
      <c r="F78" s="63"/>
      <c r="G78" s="62"/>
      <c r="H78" s="60"/>
      <c r="I78" s="39"/>
      <c r="J78" s="39"/>
    </row>
    <row r="79" spans="1:10" ht="13.5" thickBot="1">
      <c r="A79" s="10" t="s">
        <v>4</v>
      </c>
      <c r="B79" s="61">
        <f aca="true" t="shared" si="14" ref="B79:G79">SUM(B69:B78)</f>
        <v>300</v>
      </c>
      <c r="C79" s="61">
        <f t="shared" si="14"/>
        <v>940</v>
      </c>
      <c r="D79" s="61">
        <f t="shared" si="14"/>
        <v>55</v>
      </c>
      <c r="E79" s="61">
        <f t="shared" si="14"/>
        <v>0</v>
      </c>
      <c r="F79" s="61">
        <f t="shared" si="14"/>
        <v>0</v>
      </c>
      <c r="G79" s="61">
        <f t="shared" si="14"/>
        <v>35</v>
      </c>
      <c r="H79" s="60"/>
      <c r="I79" s="39"/>
      <c r="J79" s="39"/>
    </row>
    <row r="80" ht="13.5" thickBot="1"/>
    <row r="81" spans="1:10" ht="12.75">
      <c r="A81" s="372" t="s">
        <v>0</v>
      </c>
      <c r="B81" s="357" t="s">
        <v>14</v>
      </c>
      <c r="C81" s="358"/>
      <c r="D81" s="359"/>
      <c r="E81" s="384" t="s">
        <v>46</v>
      </c>
      <c r="F81" s="358"/>
      <c r="G81" s="383"/>
      <c r="H81" s="376"/>
      <c r="I81" s="377"/>
      <c r="J81" s="377"/>
    </row>
    <row r="82" spans="1:10" ht="13.5" thickBot="1">
      <c r="A82" s="373"/>
      <c r="B82" s="74" t="s">
        <v>1</v>
      </c>
      <c r="C82" s="71" t="s">
        <v>2</v>
      </c>
      <c r="D82" s="73" t="s">
        <v>3</v>
      </c>
      <c r="E82" s="72" t="s">
        <v>1</v>
      </c>
      <c r="F82" s="71" t="s">
        <v>2</v>
      </c>
      <c r="G82" s="70" t="s">
        <v>3</v>
      </c>
      <c r="H82" s="40"/>
      <c r="I82" s="42"/>
      <c r="J82" s="42"/>
    </row>
    <row r="83" spans="1:10" ht="13.5" thickBot="1">
      <c r="A83" s="18" t="str">
        <f aca="true" t="shared" si="15" ref="A83:A92">A6</f>
        <v>POMPEY LIVERDUN</v>
      </c>
      <c r="B83" s="47"/>
      <c r="C83" s="66"/>
      <c r="D83" s="65">
        <v>66</v>
      </c>
      <c r="E83" s="47"/>
      <c r="F83" s="66"/>
      <c r="G83" s="65"/>
      <c r="H83" s="60"/>
      <c r="I83" s="39"/>
      <c r="J83" s="39"/>
    </row>
    <row r="84" spans="1:10" ht="13.5" thickBot="1">
      <c r="A84" s="18" t="str">
        <f t="shared" si="15"/>
        <v>PONT A MOUSSON</v>
      </c>
      <c r="B84" s="69">
        <v>3510</v>
      </c>
      <c r="C84" s="68"/>
      <c r="D84" s="67">
        <v>80</v>
      </c>
      <c r="E84" s="69"/>
      <c r="F84" s="68"/>
      <c r="G84" s="67"/>
      <c r="H84" s="60"/>
      <c r="I84" s="39"/>
      <c r="J84" s="39"/>
    </row>
    <row r="85" spans="1:10" ht="13.5" thickBot="1">
      <c r="A85" s="18" t="str">
        <f t="shared" si="15"/>
        <v>TOUL</v>
      </c>
      <c r="B85" s="47"/>
      <c r="C85" s="66"/>
      <c r="D85" s="65">
        <v>24</v>
      </c>
      <c r="E85" s="47"/>
      <c r="F85" s="66"/>
      <c r="G85" s="65"/>
      <c r="H85" s="60"/>
      <c r="I85" s="39"/>
      <c r="J85" s="39"/>
    </row>
    <row r="86" spans="1:10" ht="13.5" thickBot="1">
      <c r="A86" s="18" t="str">
        <f t="shared" si="15"/>
        <v>VERNY VAL DE SEILLE</v>
      </c>
      <c r="B86" s="69">
        <v>862</v>
      </c>
      <c r="C86" s="68"/>
      <c r="D86" s="67">
        <v>75</v>
      </c>
      <c r="E86" s="69">
        <v>50</v>
      </c>
      <c r="F86" s="68"/>
      <c r="G86" s="67">
        <v>15</v>
      </c>
      <c r="H86" s="60"/>
      <c r="I86" s="39"/>
      <c r="J86" s="39"/>
    </row>
    <row r="87" spans="1:10" ht="13.5" thickBot="1">
      <c r="A87" s="18" t="str">
        <f t="shared" si="15"/>
        <v>Club 5</v>
      </c>
      <c r="B87" s="47"/>
      <c r="C87" s="66"/>
      <c r="D87" s="65"/>
      <c r="E87" s="47"/>
      <c r="F87" s="66"/>
      <c r="G87" s="65"/>
      <c r="H87" s="60"/>
      <c r="I87" s="39"/>
      <c r="J87" s="39"/>
    </row>
    <row r="88" spans="1:10" ht="13.5" thickBot="1">
      <c r="A88" s="18" t="str">
        <f t="shared" si="15"/>
        <v>Club 6</v>
      </c>
      <c r="B88" s="69"/>
      <c r="C88" s="68"/>
      <c r="D88" s="67"/>
      <c r="E88" s="69"/>
      <c r="F88" s="68"/>
      <c r="G88" s="67"/>
      <c r="H88" s="60"/>
      <c r="I88" s="39"/>
      <c r="J88" s="39"/>
    </row>
    <row r="89" spans="1:10" ht="13.5" thickBot="1">
      <c r="A89" s="18" t="str">
        <f t="shared" si="15"/>
        <v>Club 7</v>
      </c>
      <c r="B89" s="47"/>
      <c r="C89" s="66"/>
      <c r="D89" s="65"/>
      <c r="E89" s="47"/>
      <c r="F89" s="66"/>
      <c r="G89" s="65"/>
      <c r="H89" s="60"/>
      <c r="I89" s="39"/>
      <c r="J89" s="39"/>
    </row>
    <row r="90" spans="1:10" ht="13.5" thickBot="1">
      <c r="A90" s="18" t="str">
        <f t="shared" si="15"/>
        <v>Club 8</v>
      </c>
      <c r="B90" s="69"/>
      <c r="C90" s="68"/>
      <c r="D90" s="67"/>
      <c r="E90" s="69"/>
      <c r="F90" s="68"/>
      <c r="G90" s="67"/>
      <c r="H90" s="60"/>
      <c r="I90" s="39"/>
      <c r="J90" s="39"/>
    </row>
    <row r="91" spans="1:10" ht="13.5" thickBot="1">
      <c r="A91" s="18" t="str">
        <f t="shared" si="15"/>
        <v>Club 9</v>
      </c>
      <c r="B91" s="47"/>
      <c r="C91" s="66"/>
      <c r="D91" s="65"/>
      <c r="E91" s="47"/>
      <c r="F91" s="66"/>
      <c r="G91" s="65"/>
      <c r="H91" s="60"/>
      <c r="I91" s="39"/>
      <c r="J91" s="39"/>
    </row>
    <row r="92" spans="1:10" ht="13.5" thickBot="1">
      <c r="A92" s="18" t="str">
        <f t="shared" si="15"/>
        <v>Club 10</v>
      </c>
      <c r="B92" s="64"/>
      <c r="C92" s="63"/>
      <c r="D92" s="62"/>
      <c r="E92" s="64"/>
      <c r="F92" s="63"/>
      <c r="G92" s="62"/>
      <c r="H92" s="60"/>
      <c r="I92" s="39"/>
      <c r="J92" s="39"/>
    </row>
    <row r="93" spans="1:10" ht="13.5" thickBot="1">
      <c r="A93" s="10" t="s">
        <v>4</v>
      </c>
      <c r="B93" s="61">
        <f aca="true" t="shared" si="16" ref="B93:G93">SUM(B83:B92)</f>
        <v>4372</v>
      </c>
      <c r="C93" s="61">
        <f t="shared" si="16"/>
        <v>0</v>
      </c>
      <c r="D93" s="61">
        <f t="shared" si="16"/>
        <v>245</v>
      </c>
      <c r="E93" s="61">
        <f t="shared" si="16"/>
        <v>50</v>
      </c>
      <c r="F93" s="61">
        <f t="shared" si="16"/>
        <v>0</v>
      </c>
      <c r="G93" s="61">
        <f t="shared" si="16"/>
        <v>15</v>
      </c>
      <c r="H93" s="60"/>
      <c r="I93" s="39"/>
      <c r="J93" s="39"/>
    </row>
    <row r="95" ht="13.5" thickBot="1"/>
    <row r="96" spans="1:10" ht="12.75">
      <c r="A96" s="380" t="s">
        <v>0</v>
      </c>
      <c r="B96" s="365" t="s">
        <v>76</v>
      </c>
      <c r="C96" s="382" t="s">
        <v>20</v>
      </c>
      <c r="D96" s="358"/>
      <c r="E96" s="383"/>
      <c r="F96" s="360" t="s">
        <v>6</v>
      </c>
      <c r="G96" s="361"/>
      <c r="H96" s="362"/>
      <c r="I96" s="386" t="s">
        <v>5</v>
      </c>
      <c r="J96" s="364"/>
    </row>
    <row r="97" spans="1:10" ht="13.5" thickBot="1">
      <c r="A97" s="381"/>
      <c r="B97" s="366"/>
      <c r="C97" s="20" t="s">
        <v>1</v>
      </c>
      <c r="D97" s="20" t="s">
        <v>2</v>
      </c>
      <c r="E97" s="22" t="s">
        <v>3</v>
      </c>
      <c r="F97" s="21" t="s">
        <v>1</v>
      </c>
      <c r="G97" s="20" t="s">
        <v>2</v>
      </c>
      <c r="H97" s="19" t="s">
        <v>3</v>
      </c>
      <c r="I97" s="387" t="s">
        <v>7</v>
      </c>
      <c r="J97" s="368"/>
    </row>
    <row r="98" spans="1:10" ht="13.5" thickBot="1">
      <c r="A98" s="18" t="str">
        <f aca="true" t="shared" si="17" ref="A98:A107">A6</f>
        <v>POMPEY LIVERDUN</v>
      </c>
      <c r="B98" s="17">
        <f aca="true" t="shared" si="18" ref="B98:B107">B48</f>
        <v>19</v>
      </c>
      <c r="C98" s="16">
        <f aca="true" t="shared" si="19" ref="C98:C107">B69+E69+B83+E83</f>
        <v>0</v>
      </c>
      <c r="D98" s="15">
        <f aca="true" t="shared" si="20" ref="D98:D107">C69+F69+C83+F83</f>
        <v>0</v>
      </c>
      <c r="E98" s="14">
        <f aca="true" t="shared" si="21" ref="E98:E107">D69+G69+D83+G83</f>
        <v>66</v>
      </c>
      <c r="F98" s="13">
        <f aca="true" t="shared" si="22" ref="F98:F108">IF($B98=0,"",C98/$B98)</f>
        <v>0</v>
      </c>
      <c r="G98" s="13">
        <f aca="true" t="shared" si="23" ref="G98:G108">IF($B98=0,"",D98/$B98)</f>
        <v>0</v>
      </c>
      <c r="H98" s="12">
        <f aca="true" t="shared" si="24" ref="H98:H108">IF($B98=0,"",E98/$B98)</f>
        <v>3.473684210526316</v>
      </c>
      <c r="I98" s="374">
        <f aca="true" t="shared" si="25" ref="I98:I107">C98+D98</f>
        <v>0</v>
      </c>
      <c r="J98" s="375"/>
    </row>
    <row r="99" spans="1:10" ht="13.5" thickBot="1">
      <c r="A99" s="18" t="str">
        <f t="shared" si="17"/>
        <v>PONT A MOUSSON</v>
      </c>
      <c r="B99" s="17">
        <f t="shared" si="18"/>
        <v>25</v>
      </c>
      <c r="C99" s="16">
        <f t="shared" si="19"/>
        <v>3510</v>
      </c>
      <c r="D99" s="15">
        <f t="shared" si="20"/>
        <v>0</v>
      </c>
      <c r="E99" s="14">
        <f t="shared" si="21"/>
        <v>80</v>
      </c>
      <c r="F99" s="13">
        <f t="shared" si="22"/>
        <v>140.4</v>
      </c>
      <c r="G99" s="13">
        <f t="shared" si="23"/>
        <v>0</v>
      </c>
      <c r="H99" s="12">
        <f t="shared" si="24"/>
        <v>3.2</v>
      </c>
      <c r="I99" s="374">
        <f t="shared" si="25"/>
        <v>3510</v>
      </c>
      <c r="J99" s="375"/>
    </row>
    <row r="100" spans="1:10" ht="13.5" thickBot="1">
      <c r="A100" s="18" t="str">
        <f t="shared" si="17"/>
        <v>TOUL</v>
      </c>
      <c r="B100" s="17">
        <f t="shared" si="18"/>
        <v>28</v>
      </c>
      <c r="C100" s="16">
        <f t="shared" si="19"/>
        <v>0</v>
      </c>
      <c r="D100" s="15">
        <f t="shared" si="20"/>
        <v>940</v>
      </c>
      <c r="E100" s="14">
        <f t="shared" si="21"/>
        <v>64</v>
      </c>
      <c r="F100" s="13">
        <f t="shared" si="22"/>
        <v>0</v>
      </c>
      <c r="G100" s="13">
        <f t="shared" si="23"/>
        <v>33.57142857142857</v>
      </c>
      <c r="H100" s="12">
        <f t="shared" si="24"/>
        <v>2.2857142857142856</v>
      </c>
      <c r="I100" s="374">
        <f t="shared" si="25"/>
        <v>940</v>
      </c>
      <c r="J100" s="375"/>
    </row>
    <row r="101" spans="1:10" ht="13.5" thickBot="1">
      <c r="A101" s="18" t="str">
        <f t="shared" si="17"/>
        <v>VERNY VAL DE SEILLE</v>
      </c>
      <c r="B101" s="17">
        <f t="shared" si="18"/>
        <v>23</v>
      </c>
      <c r="C101" s="16">
        <f t="shared" si="19"/>
        <v>1212</v>
      </c>
      <c r="D101" s="15">
        <f t="shared" si="20"/>
        <v>0</v>
      </c>
      <c r="E101" s="14">
        <f t="shared" si="21"/>
        <v>140</v>
      </c>
      <c r="F101" s="13">
        <f t="shared" si="22"/>
        <v>52.69565217391305</v>
      </c>
      <c r="G101" s="13">
        <f t="shared" si="23"/>
        <v>0</v>
      </c>
      <c r="H101" s="12">
        <f t="shared" si="24"/>
        <v>6.086956521739131</v>
      </c>
      <c r="I101" s="374">
        <f t="shared" si="25"/>
        <v>1212</v>
      </c>
      <c r="J101" s="375"/>
    </row>
    <row r="102" spans="1:10" ht="13.5" thickBot="1">
      <c r="A102" s="18" t="str">
        <f t="shared" si="17"/>
        <v>Club 5</v>
      </c>
      <c r="B102" s="17">
        <f t="shared" si="18"/>
        <v>0</v>
      </c>
      <c r="C102" s="16">
        <f t="shared" si="19"/>
        <v>0</v>
      </c>
      <c r="D102" s="15">
        <f t="shared" si="20"/>
        <v>0</v>
      </c>
      <c r="E102" s="14">
        <f t="shared" si="21"/>
        <v>0</v>
      </c>
      <c r="F102" s="13">
        <f t="shared" si="22"/>
      </c>
      <c r="G102" s="13">
        <f t="shared" si="23"/>
      </c>
      <c r="H102" s="12">
        <f t="shared" si="24"/>
      </c>
      <c r="I102" s="374">
        <f t="shared" si="25"/>
        <v>0</v>
      </c>
      <c r="J102" s="375"/>
    </row>
    <row r="103" spans="1:10" ht="13.5" thickBot="1">
      <c r="A103" s="18" t="str">
        <f t="shared" si="17"/>
        <v>Club 6</v>
      </c>
      <c r="B103" s="17">
        <f t="shared" si="18"/>
        <v>0</v>
      </c>
      <c r="C103" s="16">
        <f t="shared" si="19"/>
        <v>0</v>
      </c>
      <c r="D103" s="15">
        <f t="shared" si="20"/>
        <v>0</v>
      </c>
      <c r="E103" s="14">
        <f t="shared" si="21"/>
        <v>0</v>
      </c>
      <c r="F103" s="13">
        <f t="shared" si="22"/>
      </c>
      <c r="G103" s="13">
        <f t="shared" si="23"/>
      </c>
      <c r="H103" s="12">
        <f t="shared" si="24"/>
      </c>
      <c r="I103" s="374">
        <f t="shared" si="25"/>
        <v>0</v>
      </c>
      <c r="J103" s="375"/>
    </row>
    <row r="104" spans="1:10" ht="13.5" thickBot="1">
      <c r="A104" s="18" t="str">
        <f t="shared" si="17"/>
        <v>Club 7</v>
      </c>
      <c r="B104" s="17">
        <f t="shared" si="18"/>
        <v>0</v>
      </c>
      <c r="C104" s="16">
        <f t="shared" si="19"/>
        <v>0</v>
      </c>
      <c r="D104" s="15">
        <f t="shared" si="20"/>
        <v>0</v>
      </c>
      <c r="E104" s="14">
        <f t="shared" si="21"/>
        <v>0</v>
      </c>
      <c r="F104" s="13">
        <f t="shared" si="22"/>
      </c>
      <c r="G104" s="13">
        <f t="shared" si="23"/>
      </c>
      <c r="H104" s="12">
        <f t="shared" si="24"/>
      </c>
      <c r="I104" s="374">
        <f t="shared" si="25"/>
        <v>0</v>
      </c>
      <c r="J104" s="375"/>
    </row>
    <row r="105" spans="1:10" ht="13.5" thickBot="1">
      <c r="A105" s="18" t="str">
        <f t="shared" si="17"/>
        <v>Club 8</v>
      </c>
      <c r="B105" s="17">
        <f t="shared" si="18"/>
        <v>0</v>
      </c>
      <c r="C105" s="16">
        <f t="shared" si="19"/>
        <v>0</v>
      </c>
      <c r="D105" s="15">
        <f t="shared" si="20"/>
        <v>0</v>
      </c>
      <c r="E105" s="14">
        <f t="shared" si="21"/>
        <v>0</v>
      </c>
      <c r="F105" s="13">
        <f t="shared" si="22"/>
      </c>
      <c r="G105" s="13">
        <f t="shared" si="23"/>
      </c>
      <c r="H105" s="12">
        <f t="shared" si="24"/>
      </c>
      <c r="I105" s="374">
        <f t="shared" si="25"/>
        <v>0</v>
      </c>
      <c r="J105" s="375"/>
    </row>
    <row r="106" spans="1:10" ht="13.5" thickBot="1">
      <c r="A106" s="18" t="str">
        <f t="shared" si="17"/>
        <v>Club 9</v>
      </c>
      <c r="B106" s="17">
        <f t="shared" si="18"/>
        <v>0</v>
      </c>
      <c r="C106" s="16">
        <f t="shared" si="19"/>
        <v>0</v>
      </c>
      <c r="D106" s="15">
        <f t="shared" si="20"/>
        <v>0</v>
      </c>
      <c r="E106" s="14">
        <f t="shared" si="21"/>
        <v>0</v>
      </c>
      <c r="F106" s="13">
        <f t="shared" si="22"/>
      </c>
      <c r="G106" s="13">
        <f t="shared" si="23"/>
      </c>
      <c r="H106" s="12">
        <f t="shared" si="24"/>
      </c>
      <c r="I106" s="374">
        <f t="shared" si="25"/>
        <v>0</v>
      </c>
      <c r="J106" s="375"/>
    </row>
    <row r="107" spans="1:10" ht="13.5" thickBot="1">
      <c r="A107" s="18" t="str">
        <f t="shared" si="17"/>
        <v>Club 10</v>
      </c>
      <c r="B107" s="59">
        <f t="shared" si="18"/>
        <v>0</v>
      </c>
      <c r="C107" s="16">
        <f t="shared" si="19"/>
        <v>0</v>
      </c>
      <c r="D107" s="15">
        <f t="shared" si="20"/>
        <v>0</v>
      </c>
      <c r="E107" s="14">
        <f t="shared" si="21"/>
        <v>0</v>
      </c>
      <c r="F107" s="13">
        <f t="shared" si="22"/>
      </c>
      <c r="G107" s="13">
        <f t="shared" si="23"/>
      </c>
      <c r="H107" s="12">
        <f t="shared" si="24"/>
      </c>
      <c r="I107" s="374">
        <f t="shared" si="25"/>
        <v>0</v>
      </c>
      <c r="J107" s="375"/>
    </row>
    <row r="108" spans="1:10" ht="13.5" thickBot="1">
      <c r="A108" s="34" t="s">
        <v>4</v>
      </c>
      <c r="B108" s="10">
        <f>SUM(B98:B107)</f>
        <v>95</v>
      </c>
      <c r="C108" s="33">
        <f>SUM(C98:C107)</f>
        <v>4722</v>
      </c>
      <c r="D108" s="32">
        <f>SUM(D98:D107)</f>
        <v>940</v>
      </c>
      <c r="E108" s="32">
        <f>SUM(E98:E107)</f>
        <v>350</v>
      </c>
      <c r="F108" s="6">
        <f t="shared" si="22"/>
        <v>49.705263157894734</v>
      </c>
      <c r="G108" s="6">
        <f t="shared" si="23"/>
        <v>9.894736842105264</v>
      </c>
      <c r="H108" s="5">
        <f t="shared" si="24"/>
        <v>3.6842105263157894</v>
      </c>
      <c r="I108" s="378">
        <f>SUM(I98:J107)</f>
        <v>5662</v>
      </c>
      <c r="J108" s="379"/>
    </row>
    <row r="109" spans="1:10" ht="13.5" thickBot="1">
      <c r="A109" s="26"/>
      <c r="B109" s="26"/>
      <c r="C109" s="26"/>
      <c r="D109" s="26"/>
      <c r="E109" s="26"/>
      <c r="F109" s="54"/>
      <c r="G109" s="54"/>
      <c r="H109" s="54"/>
      <c r="I109" s="26"/>
      <c r="J109" s="26"/>
    </row>
    <row r="110" spans="1:10" ht="12.75" customHeight="1">
      <c r="A110" s="380" t="s">
        <v>0</v>
      </c>
      <c r="B110" s="357" t="s">
        <v>15</v>
      </c>
      <c r="C110" s="358"/>
      <c r="D110" s="359"/>
      <c r="E110" s="26"/>
      <c r="F110" s="54"/>
      <c r="G110" s="54"/>
      <c r="H110" s="54"/>
      <c r="I110" s="26"/>
      <c r="J110" s="26"/>
    </row>
    <row r="111" spans="1:10" ht="13.5" customHeight="1" thickBot="1">
      <c r="A111" s="381"/>
      <c r="B111" s="388" t="s">
        <v>1</v>
      </c>
      <c r="C111" s="389"/>
      <c r="D111" s="390"/>
      <c r="E111" s="26"/>
      <c r="F111" s="54"/>
      <c r="G111" s="54"/>
      <c r="H111" s="54"/>
      <c r="I111" s="26"/>
      <c r="J111" s="26"/>
    </row>
    <row r="112" spans="1:10" ht="13.5" thickBot="1">
      <c r="A112" s="58" t="str">
        <f aca="true" t="shared" si="26" ref="A112:A121">A20</f>
        <v>POMPEY LIVERDUN</v>
      </c>
      <c r="B112" s="38"/>
      <c r="C112" s="56"/>
      <c r="D112" s="38"/>
      <c r="E112" s="26"/>
      <c r="F112" s="54"/>
      <c r="G112" s="54"/>
      <c r="H112" s="54"/>
      <c r="I112" s="26"/>
      <c r="J112" s="26"/>
    </row>
    <row r="113" spans="1:10" ht="13.5" thickBot="1">
      <c r="A113" s="58" t="str">
        <f t="shared" si="26"/>
        <v>PONT A MOUSSON</v>
      </c>
      <c r="B113" s="38"/>
      <c r="C113" s="56">
        <v>200</v>
      </c>
      <c r="D113" s="38"/>
      <c r="E113" s="26"/>
      <c r="F113" s="54"/>
      <c r="G113" s="54"/>
      <c r="H113" s="54"/>
      <c r="I113" s="26"/>
      <c r="J113" s="26"/>
    </row>
    <row r="114" spans="1:10" ht="13.5" thickBot="1">
      <c r="A114" s="58" t="str">
        <f t="shared" si="26"/>
        <v>TOUL</v>
      </c>
      <c r="B114" s="38"/>
      <c r="C114" s="56"/>
      <c r="D114" s="38"/>
      <c r="E114" s="26"/>
      <c r="F114" s="54"/>
      <c r="G114" s="54"/>
      <c r="H114" s="54"/>
      <c r="I114" s="26"/>
      <c r="J114" s="26"/>
    </row>
    <row r="115" spans="1:10" ht="13.5" thickBot="1">
      <c r="A115" s="58" t="str">
        <f t="shared" si="26"/>
        <v>VERNY VAL DE SEILLE</v>
      </c>
      <c r="B115" s="38"/>
      <c r="C115" s="56">
        <v>2500</v>
      </c>
      <c r="D115" s="38"/>
      <c r="E115" s="26"/>
      <c r="F115" s="54"/>
      <c r="G115" s="54"/>
      <c r="H115" s="54"/>
      <c r="I115" s="26"/>
      <c r="J115" s="26"/>
    </row>
    <row r="116" spans="1:10" ht="13.5" thickBot="1">
      <c r="A116" s="58" t="str">
        <f t="shared" si="26"/>
        <v>Club 5</v>
      </c>
      <c r="B116" s="38"/>
      <c r="C116" s="56"/>
      <c r="D116" s="38"/>
      <c r="E116" s="26"/>
      <c r="F116" s="54"/>
      <c r="G116" s="54"/>
      <c r="H116" s="54"/>
      <c r="I116" s="26"/>
      <c r="J116" s="26"/>
    </row>
    <row r="117" spans="1:10" ht="13.5" thickBot="1">
      <c r="A117" s="58" t="str">
        <f t="shared" si="26"/>
        <v>Club 6</v>
      </c>
      <c r="B117" s="38"/>
      <c r="C117" s="56"/>
      <c r="D117" s="38"/>
      <c r="E117" s="26"/>
      <c r="F117" s="54"/>
      <c r="G117" s="54"/>
      <c r="H117" s="54"/>
      <c r="I117" s="26"/>
      <c r="J117" s="26"/>
    </row>
    <row r="118" spans="1:10" ht="13.5" thickBot="1">
      <c r="A118" s="58" t="str">
        <f t="shared" si="26"/>
        <v>Club 7</v>
      </c>
      <c r="B118" s="38"/>
      <c r="C118" s="56"/>
      <c r="D118" s="38"/>
      <c r="E118" s="26"/>
      <c r="F118" s="54"/>
      <c r="G118" s="54"/>
      <c r="H118" s="54"/>
      <c r="I118" s="26"/>
      <c r="J118" s="26"/>
    </row>
    <row r="119" spans="1:10" ht="13.5" thickBot="1">
      <c r="A119" s="58" t="str">
        <f t="shared" si="26"/>
        <v>Club 8</v>
      </c>
      <c r="B119" s="38"/>
      <c r="C119" s="56"/>
      <c r="D119" s="38"/>
      <c r="E119" s="26"/>
      <c r="F119" s="54"/>
      <c r="G119" s="54"/>
      <c r="H119" s="54"/>
      <c r="I119" s="26"/>
      <c r="J119" s="26"/>
    </row>
    <row r="120" spans="1:10" ht="13.5" thickBot="1">
      <c r="A120" s="58" t="str">
        <f t="shared" si="26"/>
        <v>Club 9</v>
      </c>
      <c r="B120" s="38"/>
      <c r="C120" s="56"/>
      <c r="D120" s="38"/>
      <c r="E120" s="26"/>
      <c r="F120" s="54"/>
      <c r="G120" s="54"/>
      <c r="H120" s="54"/>
      <c r="I120" s="26"/>
      <c r="J120" s="26"/>
    </row>
    <row r="121" spans="1:10" ht="13.5" thickBot="1">
      <c r="A121" s="57" t="str">
        <f t="shared" si="26"/>
        <v>Club 10</v>
      </c>
      <c r="B121" s="38"/>
      <c r="C121" s="56"/>
      <c r="D121" s="38"/>
      <c r="E121" s="26"/>
      <c r="F121" s="54"/>
      <c r="G121" s="54"/>
      <c r="H121" s="54"/>
      <c r="I121" s="26"/>
      <c r="J121" s="26"/>
    </row>
    <row r="122" spans="1:10" ht="13.5" thickBot="1">
      <c r="A122" s="55" t="s">
        <v>4</v>
      </c>
      <c r="B122" s="38"/>
      <c r="C122" s="44">
        <f>SUM(C112:C121)</f>
        <v>2700</v>
      </c>
      <c r="D122" s="38"/>
      <c r="E122" s="26"/>
      <c r="F122" s="54"/>
      <c r="G122" s="54"/>
      <c r="H122" s="54"/>
      <c r="I122" s="26"/>
      <c r="J122" s="26"/>
    </row>
    <row r="123" spans="1:10" ht="12.75" customHeight="1">
      <c r="A123" s="395"/>
      <c r="B123" s="377"/>
      <c r="C123" s="377"/>
      <c r="D123" s="53"/>
      <c r="E123" s="377"/>
      <c r="F123" s="377"/>
      <c r="G123" s="377"/>
      <c r="H123" s="394"/>
      <c r="I123" s="394"/>
      <c r="J123" s="394"/>
    </row>
    <row r="124" spans="1:10" ht="13.5" customHeight="1" thickBot="1">
      <c r="A124" s="395"/>
      <c r="B124" s="42"/>
      <c r="C124" s="42"/>
      <c r="D124" s="42"/>
      <c r="E124" s="396"/>
      <c r="F124" s="396"/>
      <c r="G124" s="396"/>
      <c r="H124" s="41"/>
      <c r="I124" s="41"/>
      <c r="J124" s="41"/>
    </row>
    <row r="125" spans="1:10" ht="18.75" customHeight="1" thickBot="1">
      <c r="A125" s="52" t="str">
        <f>A2</f>
        <v>ZONE 42</v>
      </c>
      <c r="B125" s="354" t="s">
        <v>9</v>
      </c>
      <c r="C125" s="355"/>
      <c r="D125" s="355"/>
      <c r="E125" s="355"/>
      <c r="F125" s="355"/>
      <c r="G125" s="355"/>
      <c r="H125" s="355"/>
      <c r="I125" s="355"/>
      <c r="J125" s="356"/>
    </row>
    <row r="126" spans="2:10" ht="13.5" thickBot="1"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 customHeight="1">
      <c r="A127" s="50" t="s">
        <v>0</v>
      </c>
      <c r="B127" s="391" t="s">
        <v>16</v>
      </c>
      <c r="C127" s="392"/>
      <c r="D127" s="393"/>
      <c r="E127" s="391" t="s">
        <v>17</v>
      </c>
      <c r="F127" s="392"/>
      <c r="G127" s="393"/>
      <c r="H127" s="391" t="s">
        <v>18</v>
      </c>
      <c r="I127" s="392"/>
      <c r="J127" s="393"/>
    </row>
    <row r="128" spans="1:10" ht="13.5" customHeight="1" thickBot="1">
      <c r="A128" s="49"/>
      <c r="B128" s="21" t="s">
        <v>1</v>
      </c>
      <c r="C128" s="20" t="s">
        <v>2</v>
      </c>
      <c r="D128" s="19" t="s">
        <v>3</v>
      </c>
      <c r="E128" s="35" t="s">
        <v>1</v>
      </c>
      <c r="F128" s="20" t="s">
        <v>2</v>
      </c>
      <c r="G128" s="22" t="s">
        <v>3</v>
      </c>
      <c r="H128" s="21" t="s">
        <v>1</v>
      </c>
      <c r="I128" s="20" t="s">
        <v>2</v>
      </c>
      <c r="J128" s="19" t="s">
        <v>3</v>
      </c>
    </row>
    <row r="129" spans="1:10" ht="13.5" thickBot="1">
      <c r="A129" s="18" t="str">
        <f aca="true" t="shared" si="27" ref="A129:A138">A6</f>
        <v>POMPEY LIVERDUN</v>
      </c>
      <c r="B129" s="47"/>
      <c r="C129" s="46">
        <v>20699</v>
      </c>
      <c r="D129" s="45">
        <v>8</v>
      </c>
      <c r="E129" s="46"/>
      <c r="F129" s="46"/>
      <c r="G129" s="48"/>
      <c r="H129" s="47"/>
      <c r="I129" s="46"/>
      <c r="J129" s="45"/>
    </row>
    <row r="130" spans="1:10" ht="13.5" thickBot="1">
      <c r="A130" s="18" t="str">
        <f t="shared" si="27"/>
        <v>PONT A MOUSSON</v>
      </c>
      <c r="B130" s="47"/>
      <c r="C130" s="46"/>
      <c r="D130" s="45"/>
      <c r="E130" s="46">
        <v>1000</v>
      </c>
      <c r="F130" s="46"/>
      <c r="G130" s="48"/>
      <c r="H130" s="47">
        <v>200</v>
      </c>
      <c r="I130" s="46"/>
      <c r="J130" s="45"/>
    </row>
    <row r="131" spans="1:10" ht="13.5" thickBot="1">
      <c r="A131" s="18" t="str">
        <f t="shared" si="27"/>
        <v>TOUL</v>
      </c>
      <c r="B131" s="47"/>
      <c r="C131" s="46">
        <v>5715</v>
      </c>
      <c r="D131" s="45">
        <v>30</v>
      </c>
      <c r="E131" s="46"/>
      <c r="F131" s="46"/>
      <c r="G131" s="48"/>
      <c r="H131" s="47">
        <v>1000</v>
      </c>
      <c r="I131" s="46"/>
      <c r="J131" s="45"/>
    </row>
    <row r="132" spans="1:10" ht="13.5" thickBot="1">
      <c r="A132" s="18" t="str">
        <f t="shared" si="27"/>
        <v>VERNY VAL DE SEILLE</v>
      </c>
      <c r="B132" s="47"/>
      <c r="C132" s="46"/>
      <c r="D132" s="45">
        <v>10</v>
      </c>
      <c r="E132" s="46"/>
      <c r="F132" s="46">
        <v>15</v>
      </c>
      <c r="G132" s="48">
        <v>8</v>
      </c>
      <c r="H132" s="47"/>
      <c r="I132" s="46"/>
      <c r="J132" s="45">
        <v>150</v>
      </c>
    </row>
    <row r="133" spans="1:10" ht="13.5" thickBot="1">
      <c r="A133" s="18" t="str">
        <f t="shared" si="27"/>
        <v>Club 5</v>
      </c>
      <c r="B133" s="47"/>
      <c r="C133" s="46"/>
      <c r="D133" s="45"/>
      <c r="E133" s="46"/>
      <c r="F133" s="46"/>
      <c r="G133" s="48"/>
      <c r="H133" s="47"/>
      <c r="I133" s="46"/>
      <c r="J133" s="45"/>
    </row>
    <row r="134" spans="1:10" ht="13.5" thickBot="1">
      <c r="A134" s="18" t="str">
        <f t="shared" si="27"/>
        <v>Club 6</v>
      </c>
      <c r="B134" s="47"/>
      <c r="C134" s="46"/>
      <c r="D134" s="45"/>
      <c r="E134" s="46"/>
      <c r="F134" s="46"/>
      <c r="G134" s="48"/>
      <c r="H134" s="47"/>
      <c r="I134" s="46"/>
      <c r="J134" s="45"/>
    </row>
    <row r="135" spans="1:10" ht="13.5" thickBot="1">
      <c r="A135" s="18" t="str">
        <f t="shared" si="27"/>
        <v>Club 7</v>
      </c>
      <c r="B135" s="47"/>
      <c r="C135" s="46"/>
      <c r="D135" s="45"/>
      <c r="E135" s="46"/>
      <c r="F135" s="46"/>
      <c r="G135" s="48"/>
      <c r="H135" s="47"/>
      <c r="I135" s="46"/>
      <c r="J135" s="45"/>
    </row>
    <row r="136" spans="1:10" ht="13.5" thickBot="1">
      <c r="A136" s="18" t="str">
        <f t="shared" si="27"/>
        <v>Club 8</v>
      </c>
      <c r="B136" s="47"/>
      <c r="C136" s="46"/>
      <c r="D136" s="45"/>
      <c r="E136" s="46"/>
      <c r="F136" s="46"/>
      <c r="G136" s="48"/>
      <c r="H136" s="47"/>
      <c r="I136" s="46"/>
      <c r="J136" s="45"/>
    </row>
    <row r="137" spans="1:10" ht="13.5" thickBot="1">
      <c r="A137" s="18" t="str">
        <f t="shared" si="27"/>
        <v>Club 9</v>
      </c>
      <c r="B137" s="47"/>
      <c r="C137" s="46"/>
      <c r="D137" s="45"/>
      <c r="E137" s="46"/>
      <c r="F137" s="46"/>
      <c r="G137" s="48"/>
      <c r="H137" s="47"/>
      <c r="I137" s="46"/>
      <c r="J137" s="45"/>
    </row>
    <row r="138" spans="1:10" ht="13.5" thickBot="1">
      <c r="A138" s="18" t="str">
        <f t="shared" si="27"/>
        <v>Club 10</v>
      </c>
      <c r="B138" s="47"/>
      <c r="C138" s="46"/>
      <c r="D138" s="45"/>
      <c r="E138" s="46"/>
      <c r="F138" s="46"/>
      <c r="G138" s="48"/>
      <c r="H138" s="47"/>
      <c r="I138" s="46"/>
      <c r="J138" s="45"/>
    </row>
    <row r="139" spans="1:10" ht="13.5" thickBot="1">
      <c r="A139" s="10" t="s">
        <v>4</v>
      </c>
      <c r="B139" s="44">
        <f aca="true" t="shared" si="28" ref="B139:J139">SUM(B129:B138)</f>
        <v>0</v>
      </c>
      <c r="C139" s="44">
        <f t="shared" si="28"/>
        <v>26414</v>
      </c>
      <c r="D139" s="44">
        <f t="shared" si="28"/>
        <v>48</v>
      </c>
      <c r="E139" s="44">
        <f t="shared" si="28"/>
        <v>1000</v>
      </c>
      <c r="F139" s="44">
        <f t="shared" si="28"/>
        <v>15</v>
      </c>
      <c r="G139" s="44">
        <f t="shared" si="28"/>
        <v>8</v>
      </c>
      <c r="H139" s="44">
        <f t="shared" si="28"/>
        <v>1200</v>
      </c>
      <c r="I139" s="44">
        <f t="shared" si="28"/>
        <v>0</v>
      </c>
      <c r="J139" s="44">
        <f t="shared" si="28"/>
        <v>150</v>
      </c>
    </row>
    <row r="141" spans="1:10" ht="12.75" customHeight="1">
      <c r="A141" s="43"/>
      <c r="B141" s="42"/>
      <c r="C141" s="42"/>
      <c r="D141" s="42"/>
      <c r="E141" s="41"/>
      <c r="F141" s="41"/>
      <c r="G141" s="41"/>
      <c r="H141" s="41"/>
      <c r="I141" s="41"/>
      <c r="J141" s="41"/>
    </row>
    <row r="142" spans="1:10" ht="13.5" thickBot="1">
      <c r="A142" s="40"/>
      <c r="B142" s="39"/>
      <c r="C142" s="39"/>
      <c r="D142" s="39"/>
      <c r="E142" s="38"/>
      <c r="F142" s="38"/>
      <c r="G142" s="38"/>
      <c r="H142" s="38"/>
      <c r="I142" s="38"/>
      <c r="J142" s="38"/>
    </row>
    <row r="143" spans="1:10" ht="12.75" customHeight="1">
      <c r="A143" s="37" t="s">
        <v>0</v>
      </c>
      <c r="B143" s="365" t="s">
        <v>76</v>
      </c>
      <c r="C143" s="360" t="s">
        <v>19</v>
      </c>
      <c r="D143" s="361"/>
      <c r="E143" s="362"/>
      <c r="F143" s="360" t="s">
        <v>6</v>
      </c>
      <c r="G143" s="361"/>
      <c r="H143" s="362"/>
      <c r="I143" s="386" t="s">
        <v>5</v>
      </c>
      <c r="J143" s="364"/>
    </row>
    <row r="144" spans="1:10" ht="13.5" customHeight="1" thickBot="1">
      <c r="A144" s="36"/>
      <c r="B144" s="366"/>
      <c r="C144" s="35" t="s">
        <v>1</v>
      </c>
      <c r="D144" s="20" t="s">
        <v>2</v>
      </c>
      <c r="E144" s="22" t="s">
        <v>3</v>
      </c>
      <c r="F144" s="21" t="s">
        <v>1</v>
      </c>
      <c r="G144" s="20" t="s">
        <v>2</v>
      </c>
      <c r="H144" s="19" t="s">
        <v>3</v>
      </c>
      <c r="I144" s="387" t="s">
        <v>7</v>
      </c>
      <c r="J144" s="368"/>
    </row>
    <row r="145" spans="1:10" ht="13.5" thickBot="1">
      <c r="A145" s="18" t="str">
        <f aca="true" t="shared" si="29" ref="A145:A154">A6</f>
        <v>POMPEY LIVERDUN</v>
      </c>
      <c r="B145" s="17">
        <f aca="true" t="shared" si="30" ref="B145:B150">B48</f>
        <v>19</v>
      </c>
      <c r="C145" s="16">
        <f>B129+E129+H129+B142</f>
        <v>0</v>
      </c>
      <c r="D145" s="15">
        <f>C129+F129+I129+C142</f>
        <v>20699</v>
      </c>
      <c r="E145" s="14">
        <f>D129+G129+J129+D142</f>
        <v>8</v>
      </c>
      <c r="F145" s="13">
        <f aca="true" t="shared" si="31" ref="F145:F155">IF($B145=0,"",C145/$B145)</f>
        <v>0</v>
      </c>
      <c r="G145" s="13">
        <f aca="true" t="shared" si="32" ref="G145:G155">IF($B145=0,"",D145/$B145)</f>
        <v>1089.421052631579</v>
      </c>
      <c r="H145" s="12">
        <f aca="true" t="shared" si="33" ref="H145:H155">IF($B145=0,"",E145/$B145)</f>
        <v>0.42105263157894735</v>
      </c>
      <c r="I145" s="374">
        <f aca="true" t="shared" si="34" ref="I145:I154">C145+D145</f>
        <v>20699</v>
      </c>
      <c r="J145" s="375"/>
    </row>
    <row r="146" spans="1:10" ht="13.5" thickBot="1">
      <c r="A146" s="18" t="str">
        <f t="shared" si="29"/>
        <v>PONT A MOUSSON</v>
      </c>
      <c r="B146" s="17">
        <f t="shared" si="30"/>
        <v>25</v>
      </c>
      <c r="C146" s="16">
        <f aca="true" t="shared" si="35" ref="C146:C154">B130+E130+H130</f>
        <v>1200</v>
      </c>
      <c r="D146" s="15">
        <f aca="true" t="shared" si="36" ref="D146:D154">C130+F130+I130</f>
        <v>0</v>
      </c>
      <c r="E146" s="14">
        <f aca="true" t="shared" si="37" ref="E146:E154">D130+G130+J130</f>
        <v>0</v>
      </c>
      <c r="F146" s="13">
        <f t="shared" si="31"/>
        <v>48</v>
      </c>
      <c r="G146" s="13">
        <f t="shared" si="32"/>
        <v>0</v>
      </c>
      <c r="H146" s="12">
        <f t="shared" si="33"/>
        <v>0</v>
      </c>
      <c r="I146" s="374">
        <f t="shared" si="34"/>
        <v>1200</v>
      </c>
      <c r="J146" s="375"/>
    </row>
    <row r="147" spans="1:10" ht="13.5" thickBot="1">
      <c r="A147" s="18" t="str">
        <f t="shared" si="29"/>
        <v>TOUL</v>
      </c>
      <c r="B147" s="17">
        <f t="shared" si="30"/>
        <v>28</v>
      </c>
      <c r="C147" s="16">
        <f t="shared" si="35"/>
        <v>1000</v>
      </c>
      <c r="D147" s="15">
        <f t="shared" si="36"/>
        <v>5715</v>
      </c>
      <c r="E147" s="14">
        <f t="shared" si="37"/>
        <v>30</v>
      </c>
      <c r="F147" s="13">
        <f t="shared" si="31"/>
        <v>35.714285714285715</v>
      </c>
      <c r="G147" s="13">
        <f t="shared" si="32"/>
        <v>204.10714285714286</v>
      </c>
      <c r="H147" s="12">
        <f t="shared" si="33"/>
        <v>1.0714285714285714</v>
      </c>
      <c r="I147" s="374">
        <f t="shared" si="34"/>
        <v>6715</v>
      </c>
      <c r="J147" s="375"/>
    </row>
    <row r="148" spans="1:10" ht="13.5" thickBot="1">
      <c r="A148" s="18" t="str">
        <f t="shared" si="29"/>
        <v>VERNY VAL DE SEILLE</v>
      </c>
      <c r="B148" s="17">
        <f t="shared" si="30"/>
        <v>23</v>
      </c>
      <c r="C148" s="16">
        <f t="shared" si="35"/>
        <v>0</v>
      </c>
      <c r="D148" s="15">
        <f t="shared" si="36"/>
        <v>15</v>
      </c>
      <c r="E148" s="14">
        <f t="shared" si="37"/>
        <v>168</v>
      </c>
      <c r="F148" s="13">
        <f t="shared" si="31"/>
        <v>0</v>
      </c>
      <c r="G148" s="13">
        <f t="shared" si="32"/>
        <v>0.6521739130434783</v>
      </c>
      <c r="H148" s="12">
        <f t="shared" si="33"/>
        <v>7.304347826086956</v>
      </c>
      <c r="I148" s="374">
        <f t="shared" si="34"/>
        <v>15</v>
      </c>
      <c r="J148" s="375"/>
    </row>
    <row r="149" spans="1:10" ht="13.5" thickBot="1">
      <c r="A149" s="18" t="str">
        <f t="shared" si="29"/>
        <v>Club 5</v>
      </c>
      <c r="B149" s="17">
        <f t="shared" si="30"/>
        <v>0</v>
      </c>
      <c r="C149" s="16">
        <f t="shared" si="35"/>
        <v>0</v>
      </c>
      <c r="D149" s="15">
        <f t="shared" si="36"/>
        <v>0</v>
      </c>
      <c r="E149" s="14">
        <f t="shared" si="37"/>
        <v>0</v>
      </c>
      <c r="F149" s="13">
        <f t="shared" si="31"/>
      </c>
      <c r="G149" s="13">
        <f t="shared" si="32"/>
      </c>
      <c r="H149" s="12">
        <f t="shared" si="33"/>
      </c>
      <c r="I149" s="374">
        <f t="shared" si="34"/>
        <v>0</v>
      </c>
      <c r="J149" s="375"/>
    </row>
    <row r="150" spans="1:10" ht="13.5" thickBot="1">
      <c r="A150" s="18" t="str">
        <f t="shared" si="29"/>
        <v>Club 6</v>
      </c>
      <c r="B150" s="17">
        <f t="shared" si="30"/>
        <v>0</v>
      </c>
      <c r="C150" s="16">
        <f t="shared" si="35"/>
        <v>0</v>
      </c>
      <c r="D150" s="15">
        <f t="shared" si="36"/>
        <v>0</v>
      </c>
      <c r="E150" s="14">
        <f t="shared" si="37"/>
        <v>0</v>
      </c>
      <c r="F150" s="13">
        <f t="shared" si="31"/>
      </c>
      <c r="G150" s="13">
        <f t="shared" si="32"/>
      </c>
      <c r="H150" s="12">
        <f t="shared" si="33"/>
      </c>
      <c r="I150" s="374">
        <f t="shared" si="34"/>
        <v>0</v>
      </c>
      <c r="J150" s="375"/>
    </row>
    <row r="151" spans="1:10" ht="13.5" thickBot="1">
      <c r="A151" s="18" t="str">
        <f t="shared" si="29"/>
        <v>Club 7</v>
      </c>
      <c r="B151" s="17">
        <f>B54</f>
        <v>0</v>
      </c>
      <c r="C151" s="16">
        <f t="shared" si="35"/>
        <v>0</v>
      </c>
      <c r="D151" s="15">
        <f t="shared" si="36"/>
        <v>0</v>
      </c>
      <c r="E151" s="14">
        <f t="shared" si="37"/>
        <v>0</v>
      </c>
      <c r="F151" s="13">
        <f t="shared" si="31"/>
      </c>
      <c r="G151" s="13">
        <f t="shared" si="32"/>
      </c>
      <c r="H151" s="12">
        <f t="shared" si="33"/>
      </c>
      <c r="I151" s="374">
        <f t="shared" si="34"/>
        <v>0</v>
      </c>
      <c r="J151" s="375"/>
    </row>
    <row r="152" spans="1:10" ht="13.5" thickBot="1">
      <c r="A152" s="18" t="str">
        <f t="shared" si="29"/>
        <v>Club 8</v>
      </c>
      <c r="B152" s="17">
        <f>B55</f>
        <v>0</v>
      </c>
      <c r="C152" s="16">
        <f t="shared" si="35"/>
        <v>0</v>
      </c>
      <c r="D152" s="15">
        <f t="shared" si="36"/>
        <v>0</v>
      </c>
      <c r="E152" s="14">
        <f t="shared" si="37"/>
        <v>0</v>
      </c>
      <c r="F152" s="13">
        <f t="shared" si="31"/>
      </c>
      <c r="G152" s="13">
        <f t="shared" si="32"/>
      </c>
      <c r="H152" s="12">
        <f t="shared" si="33"/>
      </c>
      <c r="I152" s="374">
        <f t="shared" si="34"/>
        <v>0</v>
      </c>
      <c r="J152" s="375"/>
    </row>
    <row r="153" spans="1:10" ht="13.5" thickBot="1">
      <c r="A153" s="18" t="str">
        <f t="shared" si="29"/>
        <v>Club 9</v>
      </c>
      <c r="B153" s="17">
        <f>B56</f>
        <v>0</v>
      </c>
      <c r="C153" s="16">
        <f t="shared" si="35"/>
        <v>0</v>
      </c>
      <c r="D153" s="15">
        <f t="shared" si="36"/>
        <v>0</v>
      </c>
      <c r="E153" s="14">
        <f t="shared" si="37"/>
        <v>0</v>
      </c>
      <c r="F153" s="13">
        <f t="shared" si="31"/>
      </c>
      <c r="G153" s="13">
        <f t="shared" si="32"/>
      </c>
      <c r="H153" s="12">
        <f t="shared" si="33"/>
      </c>
      <c r="I153" s="374">
        <f t="shared" si="34"/>
        <v>0</v>
      </c>
      <c r="J153" s="375"/>
    </row>
    <row r="154" spans="1:10" ht="13.5" thickBot="1">
      <c r="A154" s="18" t="str">
        <f t="shared" si="29"/>
        <v>Club 10</v>
      </c>
      <c r="B154" s="17">
        <f>B57</f>
        <v>0</v>
      </c>
      <c r="C154" s="16">
        <f t="shared" si="35"/>
        <v>0</v>
      </c>
      <c r="D154" s="15">
        <f t="shared" si="36"/>
        <v>0</v>
      </c>
      <c r="E154" s="14">
        <f t="shared" si="37"/>
        <v>0</v>
      </c>
      <c r="F154" s="13">
        <f t="shared" si="31"/>
      </c>
      <c r="G154" s="13">
        <f t="shared" si="32"/>
      </c>
      <c r="H154" s="12">
        <f t="shared" si="33"/>
      </c>
      <c r="I154" s="374">
        <f t="shared" si="34"/>
        <v>0</v>
      </c>
      <c r="J154" s="375"/>
    </row>
    <row r="155" spans="1:10" ht="13.5" thickBot="1">
      <c r="A155" s="34" t="s">
        <v>4</v>
      </c>
      <c r="B155" s="10">
        <f>SUM(B145:B154)</f>
        <v>95</v>
      </c>
      <c r="C155" s="33">
        <f>SUM(C145:C154)</f>
        <v>2200</v>
      </c>
      <c r="D155" s="32">
        <f>SUM(D145:D154)</f>
        <v>26429</v>
      </c>
      <c r="E155" s="31">
        <f>SUM(E145:E154)</f>
        <v>206</v>
      </c>
      <c r="F155" s="6">
        <f t="shared" si="31"/>
        <v>23.157894736842106</v>
      </c>
      <c r="G155" s="6">
        <f t="shared" si="32"/>
        <v>278.2</v>
      </c>
      <c r="H155" s="5">
        <f t="shared" si="33"/>
        <v>2.168421052631579</v>
      </c>
      <c r="I155" s="378">
        <f>SUM(I145:J154)</f>
        <v>28629</v>
      </c>
      <c r="J155" s="379"/>
    </row>
    <row r="156" spans="1:10" ht="12.75">
      <c r="A156" s="26"/>
      <c r="B156" s="26"/>
      <c r="C156" s="26"/>
      <c r="D156" s="26"/>
      <c r="E156" s="26"/>
      <c r="F156" s="27"/>
      <c r="G156" s="27"/>
      <c r="H156" s="27"/>
      <c r="I156" s="26"/>
      <c r="J156" s="26"/>
    </row>
    <row r="157" spans="1:10" ht="12.75">
      <c r="A157" s="26"/>
      <c r="B157" s="26"/>
      <c r="C157" s="26"/>
      <c r="D157" s="26"/>
      <c r="E157" s="26"/>
      <c r="F157" s="27"/>
      <c r="G157" s="27"/>
      <c r="H157" s="27"/>
      <c r="I157" s="26"/>
      <c r="J157" s="26"/>
    </row>
    <row r="158" spans="1:10" ht="18" customHeight="1">
      <c r="A158" s="30" t="str">
        <f>A2</f>
        <v>ZONE 42</v>
      </c>
      <c r="B158" s="397" t="s">
        <v>68</v>
      </c>
      <c r="C158" s="397"/>
      <c r="D158" s="397"/>
      <c r="E158" s="397"/>
      <c r="F158" s="397"/>
      <c r="G158" s="397"/>
      <c r="H158" s="397"/>
      <c r="I158" s="397"/>
      <c r="J158" s="397"/>
    </row>
    <row r="159" spans="1:10" ht="12.75">
      <c r="A159" s="399" t="s">
        <v>0</v>
      </c>
      <c r="B159" s="401" t="s">
        <v>3</v>
      </c>
      <c r="C159" s="26"/>
      <c r="D159" s="26"/>
      <c r="E159" s="26"/>
      <c r="F159" s="27"/>
      <c r="G159" s="27"/>
      <c r="H159" s="27"/>
      <c r="I159" s="26"/>
      <c r="J159" s="26"/>
    </row>
    <row r="160" spans="1:10" ht="12.75">
      <c r="A160" s="400"/>
      <c r="B160" s="402"/>
      <c r="C160" s="26"/>
      <c r="D160" s="26"/>
      <c r="E160" s="26"/>
      <c r="F160" s="27"/>
      <c r="G160" s="27"/>
      <c r="H160" s="27"/>
      <c r="I160" s="26"/>
      <c r="J160" s="26"/>
    </row>
    <row r="161" spans="1:10" ht="12.75">
      <c r="A161" s="298" t="str">
        <f aca="true" t="shared" si="38" ref="A161:A170">(A6)</f>
        <v>POMPEY LIVERDUN</v>
      </c>
      <c r="B161" s="29">
        <v>96</v>
      </c>
      <c r="C161" s="26"/>
      <c r="D161" s="26"/>
      <c r="E161" s="26"/>
      <c r="F161" s="27"/>
      <c r="G161" s="27"/>
      <c r="H161" s="27"/>
      <c r="I161" s="26"/>
      <c r="J161" s="26"/>
    </row>
    <row r="162" spans="1:10" ht="12.75">
      <c r="A162" s="298" t="str">
        <f t="shared" si="38"/>
        <v>PONT A MOUSSON</v>
      </c>
      <c r="B162" s="29"/>
      <c r="C162" s="26"/>
      <c r="D162" s="26"/>
      <c r="E162" s="26"/>
      <c r="F162" s="27"/>
      <c r="G162" s="27"/>
      <c r="H162" s="27"/>
      <c r="I162" s="26"/>
      <c r="J162" s="26"/>
    </row>
    <row r="163" spans="1:10" ht="12.75">
      <c r="A163" s="298" t="str">
        <f t="shared" si="38"/>
        <v>TOUL</v>
      </c>
      <c r="B163" s="29">
        <v>1160</v>
      </c>
      <c r="C163" s="26"/>
      <c r="D163" s="26"/>
      <c r="E163" s="26"/>
      <c r="F163" s="27"/>
      <c r="G163" s="27"/>
      <c r="H163" s="27"/>
      <c r="I163" s="26"/>
      <c r="J163" s="26"/>
    </row>
    <row r="164" spans="1:10" ht="12.75">
      <c r="A164" s="298" t="str">
        <f t="shared" si="38"/>
        <v>VERNY VAL DE SEILLE</v>
      </c>
      <c r="B164" s="29">
        <v>150</v>
      </c>
      <c r="C164" s="26"/>
      <c r="D164" s="26"/>
      <c r="E164" s="26"/>
      <c r="F164" s="27"/>
      <c r="G164" s="27"/>
      <c r="H164" s="27"/>
      <c r="I164" s="26"/>
      <c r="J164" s="26"/>
    </row>
    <row r="165" spans="1:10" ht="12.75">
      <c r="A165" s="298" t="str">
        <f t="shared" si="38"/>
        <v>Club 5</v>
      </c>
      <c r="B165" s="29"/>
      <c r="C165" s="26"/>
      <c r="D165" s="26"/>
      <c r="E165" s="26"/>
      <c r="F165" s="27"/>
      <c r="G165" s="27"/>
      <c r="H165" s="27"/>
      <c r="I165" s="26"/>
      <c r="J165" s="26"/>
    </row>
    <row r="166" spans="1:10" ht="12.75">
      <c r="A166" s="298" t="str">
        <f t="shared" si="38"/>
        <v>Club 6</v>
      </c>
      <c r="B166" s="29"/>
      <c r="C166" s="26"/>
      <c r="D166" s="26"/>
      <c r="E166" s="26"/>
      <c r="F166" s="27"/>
      <c r="G166" s="27"/>
      <c r="H166" s="27"/>
      <c r="I166" s="26"/>
      <c r="J166" s="26"/>
    </row>
    <row r="167" spans="1:10" ht="12.75">
      <c r="A167" s="298" t="str">
        <f t="shared" si="38"/>
        <v>Club 7</v>
      </c>
      <c r="B167" s="29"/>
      <c r="C167" s="26"/>
      <c r="D167" s="26"/>
      <c r="E167" s="26"/>
      <c r="F167" s="27"/>
      <c r="G167" s="27"/>
      <c r="H167" s="27"/>
      <c r="I167" s="26"/>
      <c r="J167" s="26"/>
    </row>
    <row r="168" spans="1:10" ht="12.75">
      <c r="A168" s="298" t="str">
        <f t="shared" si="38"/>
        <v>Club 8</v>
      </c>
      <c r="B168" s="29"/>
      <c r="C168" s="26"/>
      <c r="D168" s="26"/>
      <c r="E168" s="26"/>
      <c r="F168" s="27"/>
      <c r="G168" s="27"/>
      <c r="H168" s="27"/>
      <c r="I168" s="26"/>
      <c r="J168" s="26"/>
    </row>
    <row r="169" spans="1:10" ht="12.75">
      <c r="A169" s="298" t="str">
        <f t="shared" si="38"/>
        <v>Club 9</v>
      </c>
      <c r="B169" s="29"/>
      <c r="C169" s="26"/>
      <c r="D169" s="26"/>
      <c r="E169" s="26"/>
      <c r="F169" s="27"/>
      <c r="G169" s="27"/>
      <c r="H169" s="27"/>
      <c r="I169" s="26"/>
      <c r="J169" s="26"/>
    </row>
    <row r="170" spans="1:10" ht="13.5" thickBot="1">
      <c r="A170" s="299" t="str">
        <f t="shared" si="38"/>
        <v>Club 10</v>
      </c>
      <c r="B170" s="28"/>
      <c r="C170" s="26"/>
      <c r="D170" s="26"/>
      <c r="E170" s="26"/>
      <c r="F170" s="27"/>
      <c r="G170" s="27"/>
      <c r="H170" s="27"/>
      <c r="I170" s="26"/>
      <c r="J170" s="26"/>
    </row>
    <row r="171" spans="1:2" ht="17.25" customHeight="1" thickBot="1">
      <c r="A171" s="25" t="s">
        <v>69</v>
      </c>
      <c r="B171" s="10">
        <f>SUM(B161:B170)</f>
        <v>1406</v>
      </c>
    </row>
    <row r="172" spans="1:10" ht="20.25" customHeight="1" thickBot="1">
      <c r="A172" s="398" t="s">
        <v>40</v>
      </c>
      <c r="B172" s="398"/>
      <c r="C172" s="398"/>
      <c r="D172" s="398"/>
      <c r="E172" s="398"/>
      <c r="F172" s="398"/>
      <c r="G172" s="398"/>
      <c r="H172" s="398"/>
      <c r="I172" s="398"/>
      <c r="J172" s="398"/>
    </row>
    <row r="173" spans="1:10" ht="12.75" customHeight="1">
      <c r="A173" s="24" t="s">
        <v>0</v>
      </c>
      <c r="B173" s="365" t="s">
        <v>76</v>
      </c>
      <c r="C173" s="360" t="s">
        <v>5</v>
      </c>
      <c r="D173" s="361"/>
      <c r="E173" s="362"/>
      <c r="F173" s="360" t="s">
        <v>6</v>
      </c>
      <c r="G173" s="361"/>
      <c r="H173" s="362"/>
      <c r="I173" s="386" t="s">
        <v>5</v>
      </c>
      <c r="J173" s="364"/>
    </row>
    <row r="174" spans="1:10" ht="13.5" customHeight="1" thickBot="1">
      <c r="A174" s="23"/>
      <c r="B174" s="366"/>
      <c r="C174" s="20" t="s">
        <v>1</v>
      </c>
      <c r="D174" s="20" t="s">
        <v>2</v>
      </c>
      <c r="E174" s="22" t="s">
        <v>3</v>
      </c>
      <c r="F174" s="21" t="s">
        <v>1</v>
      </c>
      <c r="G174" s="20" t="s">
        <v>2</v>
      </c>
      <c r="H174" s="19" t="s">
        <v>3</v>
      </c>
      <c r="I174" s="387" t="s">
        <v>7</v>
      </c>
      <c r="J174" s="368"/>
    </row>
    <row r="175" spans="1:10" ht="13.5" thickBot="1">
      <c r="A175" s="18" t="str">
        <f aca="true" t="shared" si="39" ref="A175:A184">A6</f>
        <v>POMPEY LIVERDUN</v>
      </c>
      <c r="B175" s="17">
        <f aca="true" t="shared" si="40" ref="B175:B184">B48</f>
        <v>19</v>
      </c>
      <c r="C175" s="16">
        <f aca="true" t="shared" si="41" ref="C175:D184">C48+C98+C145</f>
        <v>2844</v>
      </c>
      <c r="D175" s="15">
        <f t="shared" si="41"/>
        <v>21905</v>
      </c>
      <c r="E175" s="14">
        <f aca="true" t="shared" si="42" ref="E175:E184">E48+E98+E145+B161</f>
        <v>1175</v>
      </c>
      <c r="F175" s="13">
        <f aca="true" t="shared" si="43" ref="F175:F185">IF($B175=0,"",C175/$B175)</f>
        <v>149.68421052631578</v>
      </c>
      <c r="G175" s="13">
        <f aca="true" t="shared" si="44" ref="G175:G185">IF($B175=0,"",D175/$B175)</f>
        <v>1152.8947368421052</v>
      </c>
      <c r="H175" s="12">
        <f aca="true" t="shared" si="45" ref="H175:H185">IF($B175=0,"",E175/$B175)</f>
        <v>61.8421052631579</v>
      </c>
      <c r="I175" s="374">
        <f aca="true" t="shared" si="46" ref="I175:I184">C175+D175</f>
        <v>24749</v>
      </c>
      <c r="J175" s="375"/>
    </row>
    <row r="176" spans="1:10" ht="13.5" thickBot="1">
      <c r="A176" s="18" t="str">
        <f t="shared" si="39"/>
        <v>PONT A MOUSSON</v>
      </c>
      <c r="B176" s="17">
        <f t="shared" si="40"/>
        <v>25</v>
      </c>
      <c r="C176" s="16">
        <f t="shared" si="41"/>
        <v>16002</v>
      </c>
      <c r="D176" s="15">
        <f t="shared" si="41"/>
        <v>1485</v>
      </c>
      <c r="E176" s="14">
        <f t="shared" si="42"/>
        <v>797</v>
      </c>
      <c r="F176" s="13">
        <f t="shared" si="43"/>
        <v>640.08</v>
      </c>
      <c r="G176" s="13">
        <f t="shared" si="44"/>
        <v>59.4</v>
      </c>
      <c r="H176" s="12">
        <f t="shared" si="45"/>
        <v>31.88</v>
      </c>
      <c r="I176" s="374">
        <f t="shared" si="46"/>
        <v>17487</v>
      </c>
      <c r="J176" s="375"/>
    </row>
    <row r="177" spans="1:10" ht="13.5" thickBot="1">
      <c r="A177" s="18" t="str">
        <f t="shared" si="39"/>
        <v>TOUL</v>
      </c>
      <c r="B177" s="17">
        <f t="shared" si="40"/>
        <v>28</v>
      </c>
      <c r="C177" s="16">
        <f t="shared" si="41"/>
        <v>9200</v>
      </c>
      <c r="D177" s="15">
        <f t="shared" si="41"/>
        <v>6655</v>
      </c>
      <c r="E177" s="14">
        <f t="shared" si="42"/>
        <v>1531</v>
      </c>
      <c r="F177" s="13">
        <f t="shared" si="43"/>
        <v>328.57142857142856</v>
      </c>
      <c r="G177" s="13">
        <f t="shared" si="44"/>
        <v>237.67857142857142</v>
      </c>
      <c r="H177" s="12">
        <f t="shared" si="45"/>
        <v>54.67857142857143</v>
      </c>
      <c r="I177" s="374">
        <f t="shared" si="46"/>
        <v>15855</v>
      </c>
      <c r="J177" s="375"/>
    </row>
    <row r="178" spans="1:10" ht="13.5" thickBot="1">
      <c r="A178" s="18" t="str">
        <f t="shared" si="39"/>
        <v>VERNY VAL DE SEILLE</v>
      </c>
      <c r="B178" s="17">
        <f t="shared" si="40"/>
        <v>23</v>
      </c>
      <c r="C178" s="16">
        <f t="shared" si="41"/>
        <v>5512</v>
      </c>
      <c r="D178" s="15">
        <f t="shared" si="41"/>
        <v>15</v>
      </c>
      <c r="E178" s="14">
        <f t="shared" si="42"/>
        <v>1623</v>
      </c>
      <c r="F178" s="13">
        <f t="shared" si="43"/>
        <v>239.65217391304347</v>
      </c>
      <c r="G178" s="13">
        <f t="shared" si="44"/>
        <v>0.6521739130434783</v>
      </c>
      <c r="H178" s="12">
        <f t="shared" si="45"/>
        <v>70.56521739130434</v>
      </c>
      <c r="I178" s="374">
        <f t="shared" si="46"/>
        <v>5527</v>
      </c>
      <c r="J178" s="375"/>
    </row>
    <row r="179" spans="1:10" ht="13.5" thickBot="1">
      <c r="A179" s="18" t="str">
        <f t="shared" si="39"/>
        <v>Club 5</v>
      </c>
      <c r="B179" s="17">
        <f t="shared" si="40"/>
        <v>0</v>
      </c>
      <c r="C179" s="16">
        <f t="shared" si="41"/>
        <v>0</v>
      </c>
      <c r="D179" s="15">
        <f t="shared" si="41"/>
        <v>0</v>
      </c>
      <c r="E179" s="14">
        <f t="shared" si="42"/>
        <v>0</v>
      </c>
      <c r="F179" s="13">
        <f t="shared" si="43"/>
      </c>
      <c r="G179" s="13">
        <f t="shared" si="44"/>
      </c>
      <c r="H179" s="12">
        <f t="shared" si="45"/>
      </c>
      <c r="I179" s="374">
        <f t="shared" si="46"/>
        <v>0</v>
      </c>
      <c r="J179" s="375"/>
    </row>
    <row r="180" spans="1:10" ht="13.5" thickBot="1">
      <c r="A180" s="18" t="str">
        <f t="shared" si="39"/>
        <v>Club 6</v>
      </c>
      <c r="B180" s="17">
        <f t="shared" si="40"/>
        <v>0</v>
      </c>
      <c r="C180" s="16">
        <f t="shared" si="41"/>
        <v>0</v>
      </c>
      <c r="D180" s="15">
        <f t="shared" si="41"/>
        <v>0</v>
      </c>
      <c r="E180" s="14">
        <f t="shared" si="42"/>
        <v>0</v>
      </c>
      <c r="F180" s="13">
        <f t="shared" si="43"/>
      </c>
      <c r="G180" s="13">
        <f t="shared" si="44"/>
      </c>
      <c r="H180" s="12">
        <f t="shared" si="45"/>
      </c>
      <c r="I180" s="374">
        <f t="shared" si="46"/>
        <v>0</v>
      </c>
      <c r="J180" s="375"/>
    </row>
    <row r="181" spans="1:10" ht="13.5" thickBot="1">
      <c r="A181" s="18" t="str">
        <f t="shared" si="39"/>
        <v>Club 7</v>
      </c>
      <c r="B181" s="17">
        <f t="shared" si="40"/>
        <v>0</v>
      </c>
      <c r="C181" s="16">
        <f t="shared" si="41"/>
        <v>0</v>
      </c>
      <c r="D181" s="15">
        <f t="shared" si="41"/>
        <v>0</v>
      </c>
      <c r="E181" s="14">
        <f t="shared" si="42"/>
        <v>0</v>
      </c>
      <c r="F181" s="13">
        <f t="shared" si="43"/>
      </c>
      <c r="G181" s="13">
        <f t="shared" si="44"/>
      </c>
      <c r="H181" s="12">
        <f t="shared" si="45"/>
      </c>
      <c r="I181" s="374">
        <f t="shared" si="46"/>
        <v>0</v>
      </c>
      <c r="J181" s="375"/>
    </row>
    <row r="182" spans="1:10" ht="13.5" thickBot="1">
      <c r="A182" s="18" t="str">
        <f t="shared" si="39"/>
        <v>Club 8</v>
      </c>
      <c r="B182" s="17">
        <f t="shared" si="40"/>
        <v>0</v>
      </c>
      <c r="C182" s="16">
        <f t="shared" si="41"/>
        <v>0</v>
      </c>
      <c r="D182" s="15">
        <f t="shared" si="41"/>
        <v>0</v>
      </c>
      <c r="E182" s="14">
        <f t="shared" si="42"/>
        <v>0</v>
      </c>
      <c r="F182" s="13">
        <f t="shared" si="43"/>
      </c>
      <c r="G182" s="13">
        <f t="shared" si="44"/>
      </c>
      <c r="H182" s="12">
        <f t="shared" si="45"/>
      </c>
      <c r="I182" s="374">
        <f t="shared" si="46"/>
        <v>0</v>
      </c>
      <c r="J182" s="375"/>
    </row>
    <row r="183" spans="1:10" ht="13.5" thickBot="1">
      <c r="A183" s="18" t="str">
        <f t="shared" si="39"/>
        <v>Club 9</v>
      </c>
      <c r="B183" s="17">
        <f t="shared" si="40"/>
        <v>0</v>
      </c>
      <c r="C183" s="16">
        <f t="shared" si="41"/>
        <v>0</v>
      </c>
      <c r="D183" s="15">
        <f t="shared" si="41"/>
        <v>0</v>
      </c>
      <c r="E183" s="14">
        <f t="shared" si="42"/>
        <v>0</v>
      </c>
      <c r="F183" s="13">
        <f t="shared" si="43"/>
      </c>
      <c r="G183" s="13">
        <f t="shared" si="44"/>
      </c>
      <c r="H183" s="12">
        <f t="shared" si="45"/>
      </c>
      <c r="I183" s="374">
        <f t="shared" si="46"/>
        <v>0</v>
      </c>
      <c r="J183" s="375"/>
    </row>
    <row r="184" spans="1:10" ht="13.5" thickBot="1">
      <c r="A184" s="18" t="str">
        <f t="shared" si="39"/>
        <v>Club 10</v>
      </c>
      <c r="B184" s="17">
        <f t="shared" si="40"/>
        <v>0</v>
      </c>
      <c r="C184" s="16">
        <f t="shared" si="41"/>
        <v>0</v>
      </c>
      <c r="D184" s="15">
        <f t="shared" si="41"/>
        <v>0</v>
      </c>
      <c r="E184" s="14">
        <f t="shared" si="42"/>
        <v>0</v>
      </c>
      <c r="F184" s="13">
        <f t="shared" si="43"/>
      </c>
      <c r="G184" s="13">
        <f t="shared" si="44"/>
      </c>
      <c r="H184" s="12">
        <f t="shared" si="45"/>
      </c>
      <c r="I184" s="374">
        <f t="shared" si="46"/>
        <v>0</v>
      </c>
      <c r="J184" s="375"/>
    </row>
    <row r="185" spans="1:10" s="4" customFormat="1" ht="16.5" thickBot="1">
      <c r="A185" s="11" t="s">
        <v>4</v>
      </c>
      <c r="B185" s="10">
        <f>SUM(B175:B184)</f>
        <v>95</v>
      </c>
      <c r="C185" s="9">
        <f>SUM(C175:C184)</f>
        <v>33558</v>
      </c>
      <c r="D185" s="8">
        <f>SUM(D175:D184)</f>
        <v>30060</v>
      </c>
      <c r="E185" s="7">
        <f>SUM(E175:E184)</f>
        <v>5126</v>
      </c>
      <c r="F185" s="6">
        <f t="shared" si="43"/>
        <v>353.2421052631579</v>
      </c>
      <c r="G185" s="6">
        <f t="shared" si="44"/>
        <v>316.42105263157896</v>
      </c>
      <c r="H185" s="5">
        <f t="shared" si="45"/>
        <v>53.95789473684211</v>
      </c>
      <c r="I185" s="378">
        <f>SUM(I175:J184)</f>
        <v>63618</v>
      </c>
      <c r="J185" s="379"/>
    </row>
    <row r="215" ht="61.5" customHeight="1"/>
    <row r="217" ht="9" customHeight="1"/>
  </sheetData>
  <sheetProtection password="CAC7" sheet="1" objects="1" scenarios="1"/>
  <mergeCells count="103">
    <mergeCell ref="I184:J184"/>
    <mergeCell ref="C173:E173"/>
    <mergeCell ref="I183:J183"/>
    <mergeCell ref="I185:J185"/>
    <mergeCell ref="I175:J175"/>
    <mergeCell ref="I176:J176"/>
    <mergeCell ref="I177:J177"/>
    <mergeCell ref="I178:J178"/>
    <mergeCell ref="I179:J179"/>
    <mergeCell ref="I180:J180"/>
    <mergeCell ref="I181:J181"/>
    <mergeCell ref="F143:H143"/>
    <mergeCell ref="I146:J146"/>
    <mergeCell ref="I182:J182"/>
    <mergeCell ref="B173:B174"/>
    <mergeCell ref="B159:B160"/>
    <mergeCell ref="I174:J174"/>
    <mergeCell ref="F173:H173"/>
    <mergeCell ref="A172:J172"/>
    <mergeCell ref="A159:A160"/>
    <mergeCell ref="I173:J173"/>
    <mergeCell ref="B158:J158"/>
    <mergeCell ref="I151:J151"/>
    <mergeCell ref="I152:J152"/>
    <mergeCell ref="I153:J153"/>
    <mergeCell ref="I155:J155"/>
    <mergeCell ref="I154:J154"/>
    <mergeCell ref="B125:J125"/>
    <mergeCell ref="H127:J127"/>
    <mergeCell ref="I143:J143"/>
    <mergeCell ref="I148:J148"/>
    <mergeCell ref="C143:E143"/>
    <mergeCell ref="I108:J108"/>
    <mergeCell ref="B127:D127"/>
    <mergeCell ref="B143:B144"/>
    <mergeCell ref="I147:J147"/>
    <mergeCell ref="I145:J145"/>
    <mergeCell ref="E127:G127"/>
    <mergeCell ref="I144:J144"/>
    <mergeCell ref="I149:J149"/>
    <mergeCell ref="I150:J150"/>
    <mergeCell ref="A67:A68"/>
    <mergeCell ref="A96:A97"/>
    <mergeCell ref="B96:B97"/>
    <mergeCell ref="C96:E96"/>
    <mergeCell ref="A81:A82"/>
    <mergeCell ref="E81:G81"/>
    <mergeCell ref="F96:H96"/>
    <mergeCell ref="B81:D81"/>
    <mergeCell ref="A123:A124"/>
    <mergeCell ref="B123:C123"/>
    <mergeCell ref="A110:A111"/>
    <mergeCell ref="E123:G123"/>
    <mergeCell ref="B110:D110"/>
    <mergeCell ref="B111:D111"/>
    <mergeCell ref="E124:G124"/>
    <mergeCell ref="B65:J65"/>
    <mergeCell ref="B67:D67"/>
    <mergeCell ref="I107:J107"/>
    <mergeCell ref="I105:J105"/>
    <mergeCell ref="I97:J97"/>
    <mergeCell ref="H67:J67"/>
    <mergeCell ref="H81:J81"/>
    <mergeCell ref="I106:J106"/>
    <mergeCell ref="I102:J102"/>
    <mergeCell ref="I101:J101"/>
    <mergeCell ref="I52:J52"/>
    <mergeCell ref="I55:J55"/>
    <mergeCell ref="I56:J56"/>
    <mergeCell ref="H123:J123"/>
    <mergeCell ref="I98:J98"/>
    <mergeCell ref="I96:J96"/>
    <mergeCell ref="I100:J100"/>
    <mergeCell ref="I103:J103"/>
    <mergeCell ref="I99:J99"/>
    <mergeCell ref="I104:J104"/>
    <mergeCell ref="I48:J48"/>
    <mergeCell ref="I47:J47"/>
    <mergeCell ref="I57:J57"/>
    <mergeCell ref="E67:G67"/>
    <mergeCell ref="I54:J54"/>
    <mergeCell ref="I49:J49"/>
    <mergeCell ref="I50:J50"/>
    <mergeCell ref="I51:J51"/>
    <mergeCell ref="I58:J58"/>
    <mergeCell ref="I53:J53"/>
    <mergeCell ref="A4:A5"/>
    <mergeCell ref="B4:D4"/>
    <mergeCell ref="A18:A19"/>
    <mergeCell ref="I46:J46"/>
    <mergeCell ref="A32:A33"/>
    <mergeCell ref="A46:A47"/>
    <mergeCell ref="B18:D18"/>
    <mergeCell ref="B32:D32"/>
    <mergeCell ref="E4:G4"/>
    <mergeCell ref="B46:B47"/>
    <mergeCell ref="B2:J2"/>
    <mergeCell ref="E18:G18"/>
    <mergeCell ref="H18:J18"/>
    <mergeCell ref="F46:H46"/>
    <mergeCell ref="E32:G32"/>
    <mergeCell ref="H4:J4"/>
    <mergeCell ref="C46:E46"/>
  </mergeCells>
  <printOptions/>
  <pageMargins left="0.3937007874015748" right="0.1968503937007874" top="0.7874015748031497" bottom="0.984251968503937" header="0.31496062992125984" footer="0.31496062992125984"/>
  <pageSetup horizontalDpi="600" verticalDpi="600" orientation="portrait" paperSize="9" scale="84" r:id="rId1"/>
  <headerFooter alignWithMargins="0">
    <oddHeader>&amp;CLivre Blanc 2017-2018
District Est</oddHeader>
    <oddFooter>&amp;C&amp;P/&amp;N</oddFooter>
  </headerFooter>
  <rowBreaks count="2" manualBreakCount="2">
    <brk id="60" max="255" man="1"/>
    <brk id="123" max="9" man="1"/>
  </rowBreaks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2:J185"/>
  <sheetViews>
    <sheetView workbookViewId="0" topLeftCell="A154">
      <selection activeCell="F166" sqref="F166"/>
    </sheetView>
  </sheetViews>
  <sheetFormatPr defaultColWidth="11.57421875" defaultRowHeight="12.75"/>
  <cols>
    <col min="1" max="1" width="30.7109375" style="3" customWidth="1"/>
    <col min="2" max="5" width="8.28125" style="3" customWidth="1"/>
    <col min="6" max="6" width="9.421875" style="3" customWidth="1"/>
    <col min="7" max="7" width="9.00390625" style="3" customWidth="1"/>
    <col min="8" max="10" width="8.28125" style="3" customWidth="1"/>
    <col min="11" max="16384" width="11.57421875" style="3" customWidth="1"/>
  </cols>
  <sheetData>
    <row r="1" ht="13.5" thickBot="1"/>
    <row r="2" spans="1:10" s="102" customFormat="1" ht="18.75" thickBot="1">
      <c r="A2" s="52" t="s">
        <v>33</v>
      </c>
      <c r="B2" s="354" t="s">
        <v>8</v>
      </c>
      <c r="C2" s="355"/>
      <c r="D2" s="355"/>
      <c r="E2" s="355"/>
      <c r="F2" s="355"/>
      <c r="G2" s="355"/>
      <c r="H2" s="355"/>
      <c r="I2" s="355"/>
      <c r="J2" s="356"/>
    </row>
    <row r="3" spans="2:10" ht="15.75" customHeight="1" thickBot="1"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372" t="s">
        <v>0</v>
      </c>
      <c r="B4" s="357" t="s">
        <v>39</v>
      </c>
      <c r="C4" s="358"/>
      <c r="D4" s="359"/>
      <c r="E4" s="357" t="s">
        <v>10</v>
      </c>
      <c r="F4" s="358"/>
      <c r="G4" s="359"/>
      <c r="H4" s="357" t="s">
        <v>13</v>
      </c>
      <c r="I4" s="358"/>
      <c r="J4" s="359"/>
    </row>
    <row r="5" spans="1:10" ht="13.5" thickBot="1">
      <c r="A5" s="373"/>
      <c r="B5" s="74" t="s">
        <v>1</v>
      </c>
      <c r="C5" s="71" t="s">
        <v>2</v>
      </c>
      <c r="D5" s="73" t="s">
        <v>3</v>
      </c>
      <c r="E5" s="72" t="s">
        <v>1</v>
      </c>
      <c r="F5" s="71" t="s">
        <v>2</v>
      </c>
      <c r="G5" s="70" t="s">
        <v>3</v>
      </c>
      <c r="H5" s="74" t="s">
        <v>1</v>
      </c>
      <c r="I5" s="71" t="s">
        <v>2</v>
      </c>
      <c r="J5" s="73" t="s">
        <v>3</v>
      </c>
    </row>
    <row r="6" spans="1:10" ht="12.75">
      <c r="A6" s="101" t="s">
        <v>231</v>
      </c>
      <c r="B6" s="47">
        <v>1800</v>
      </c>
      <c r="C6" s="66"/>
      <c r="D6" s="65">
        <v>80</v>
      </c>
      <c r="E6" s="47"/>
      <c r="F6" s="66"/>
      <c r="G6" s="65">
        <v>40</v>
      </c>
      <c r="H6" s="47"/>
      <c r="I6" s="66"/>
      <c r="J6" s="65"/>
    </row>
    <row r="7" spans="1:10" ht="12.75">
      <c r="A7" s="300" t="s">
        <v>197</v>
      </c>
      <c r="B7" s="69">
        <v>1500</v>
      </c>
      <c r="C7" s="68"/>
      <c r="D7" s="67">
        <v>600</v>
      </c>
      <c r="E7" s="69">
        <v>650</v>
      </c>
      <c r="F7" s="68"/>
      <c r="G7" s="67"/>
      <c r="H7" s="69">
        <v>400</v>
      </c>
      <c r="I7" s="68"/>
      <c r="J7" s="90"/>
    </row>
    <row r="8" spans="1:10" ht="12.75">
      <c r="A8" s="100" t="s">
        <v>135</v>
      </c>
      <c r="B8" s="69"/>
      <c r="C8" s="68"/>
      <c r="D8" s="67">
        <v>900</v>
      </c>
      <c r="E8" s="69">
        <v>2350</v>
      </c>
      <c r="F8" s="68"/>
      <c r="G8" s="67">
        <v>300</v>
      </c>
      <c r="H8" s="69"/>
      <c r="I8" s="68"/>
      <c r="J8" s="67"/>
    </row>
    <row r="9" spans="1:10" ht="12.75">
      <c r="A9" s="300" t="s">
        <v>180</v>
      </c>
      <c r="B9" s="69">
        <v>1400</v>
      </c>
      <c r="C9" s="68"/>
      <c r="D9" s="67"/>
      <c r="E9" s="69">
        <v>2202</v>
      </c>
      <c r="F9" s="68"/>
      <c r="G9" s="67"/>
      <c r="H9" s="69">
        <v>250</v>
      </c>
      <c r="I9" s="68"/>
      <c r="J9" s="67">
        <v>250</v>
      </c>
    </row>
    <row r="10" spans="1:10" ht="12.75">
      <c r="A10" s="300" t="s">
        <v>134</v>
      </c>
      <c r="B10" s="69"/>
      <c r="C10" s="68"/>
      <c r="D10" s="67"/>
      <c r="E10" s="69">
        <v>2550</v>
      </c>
      <c r="F10" s="68"/>
      <c r="G10" s="67">
        <v>95</v>
      </c>
      <c r="H10" s="69"/>
      <c r="I10" s="68"/>
      <c r="J10" s="84"/>
    </row>
    <row r="11" spans="1:10" ht="12.75">
      <c r="A11" s="300" t="s">
        <v>136</v>
      </c>
      <c r="B11" s="69">
        <v>960</v>
      </c>
      <c r="C11" s="68"/>
      <c r="D11" s="67">
        <v>6</v>
      </c>
      <c r="E11" s="69">
        <v>3000</v>
      </c>
      <c r="F11" s="68"/>
      <c r="G11" s="67">
        <v>45</v>
      </c>
      <c r="H11" s="69">
        <v>1000</v>
      </c>
      <c r="I11" s="68"/>
      <c r="J11" s="90">
        <v>80</v>
      </c>
    </row>
    <row r="12" spans="1:10" ht="12.75">
      <c r="A12" s="300" t="s">
        <v>177</v>
      </c>
      <c r="B12" s="69"/>
      <c r="C12" s="68"/>
      <c r="D12" s="67">
        <v>238</v>
      </c>
      <c r="E12" s="69">
        <v>4800</v>
      </c>
      <c r="F12" s="68"/>
      <c r="G12" s="67">
        <v>386</v>
      </c>
      <c r="H12" s="69"/>
      <c r="I12" s="68"/>
      <c r="J12" s="67">
        <v>116</v>
      </c>
    </row>
    <row r="13" spans="1:10" ht="12.75">
      <c r="A13" s="100" t="s">
        <v>57</v>
      </c>
      <c r="B13" s="69"/>
      <c r="C13" s="68"/>
      <c r="D13" s="67"/>
      <c r="E13" s="69"/>
      <c r="F13" s="68"/>
      <c r="G13" s="67"/>
      <c r="H13" s="69"/>
      <c r="I13" s="68"/>
      <c r="J13" s="67"/>
    </row>
    <row r="14" spans="1:10" ht="12.75">
      <c r="A14" s="100" t="s">
        <v>58</v>
      </c>
      <c r="B14" s="69"/>
      <c r="C14" s="68"/>
      <c r="D14" s="67"/>
      <c r="E14" s="69"/>
      <c r="F14" s="68"/>
      <c r="G14" s="67"/>
      <c r="H14" s="69"/>
      <c r="I14" s="68"/>
      <c r="J14" s="84"/>
    </row>
    <row r="15" spans="1:10" ht="13.5" thickBot="1">
      <c r="A15" s="100" t="s">
        <v>59</v>
      </c>
      <c r="B15" s="64"/>
      <c r="C15" s="63"/>
      <c r="D15" s="62"/>
      <c r="E15" s="64"/>
      <c r="F15" s="63"/>
      <c r="G15" s="62"/>
      <c r="H15" s="64"/>
      <c r="I15" s="63"/>
      <c r="J15" s="62"/>
    </row>
    <row r="16" spans="1:10" ht="13.5" thickBot="1">
      <c r="A16" s="10" t="s">
        <v>4</v>
      </c>
      <c r="B16" s="61">
        <f aca="true" t="shared" si="0" ref="B16:J16">SUM(B6:B15)</f>
        <v>5660</v>
      </c>
      <c r="C16" s="61">
        <f t="shared" si="0"/>
        <v>0</v>
      </c>
      <c r="D16" s="61">
        <f t="shared" si="0"/>
        <v>1824</v>
      </c>
      <c r="E16" s="61">
        <f t="shared" si="0"/>
        <v>15552</v>
      </c>
      <c r="F16" s="61">
        <f t="shared" si="0"/>
        <v>0</v>
      </c>
      <c r="G16" s="61">
        <f t="shared" si="0"/>
        <v>866</v>
      </c>
      <c r="H16" s="61">
        <f t="shared" si="0"/>
        <v>1650</v>
      </c>
      <c r="I16" s="61">
        <f t="shared" si="0"/>
        <v>0</v>
      </c>
      <c r="J16" s="61">
        <f t="shared" si="0"/>
        <v>446</v>
      </c>
    </row>
    <row r="17" ht="13.5" thickBot="1"/>
    <row r="18" spans="1:10" ht="13.5" thickBot="1">
      <c r="A18" s="372" t="s">
        <v>0</v>
      </c>
      <c r="B18" s="357" t="s">
        <v>12</v>
      </c>
      <c r="C18" s="358"/>
      <c r="D18" s="359"/>
      <c r="E18" s="357" t="s">
        <v>11</v>
      </c>
      <c r="F18" s="358"/>
      <c r="G18" s="359"/>
      <c r="H18" s="369" t="s">
        <v>41</v>
      </c>
      <c r="I18" s="370"/>
      <c r="J18" s="371"/>
    </row>
    <row r="19" spans="1:10" ht="13.5" thickBot="1">
      <c r="A19" s="373"/>
      <c r="B19" s="74" t="s">
        <v>1</v>
      </c>
      <c r="C19" s="71" t="s">
        <v>2</v>
      </c>
      <c r="D19" s="73" t="s">
        <v>3</v>
      </c>
      <c r="E19" s="72" t="s">
        <v>1</v>
      </c>
      <c r="F19" s="71" t="s">
        <v>2</v>
      </c>
      <c r="G19" s="70" t="s">
        <v>3</v>
      </c>
      <c r="H19" s="99" t="s">
        <v>1</v>
      </c>
      <c r="I19" s="98" t="s">
        <v>2</v>
      </c>
      <c r="J19" s="97" t="s">
        <v>3</v>
      </c>
    </row>
    <row r="20" spans="1:10" ht="13.5" thickBot="1">
      <c r="A20" s="96" t="str">
        <f aca="true" t="shared" si="1" ref="A20:A29">A6</f>
        <v>BRUMATH C.G. STOSKOPF</v>
      </c>
      <c r="B20" s="47">
        <v>1800</v>
      </c>
      <c r="C20" s="66"/>
      <c r="D20" s="65">
        <v>290</v>
      </c>
      <c r="E20" s="47"/>
      <c r="F20" s="66"/>
      <c r="G20" s="65"/>
      <c r="H20" s="47"/>
      <c r="I20" s="66"/>
      <c r="J20" s="65"/>
    </row>
    <row r="21" spans="1:10" ht="13.5" thickBot="1">
      <c r="A21" s="96" t="str">
        <f t="shared" si="1"/>
        <v>HAGUENAU</v>
      </c>
      <c r="B21" s="92">
        <v>1500</v>
      </c>
      <c r="C21" s="91"/>
      <c r="D21" s="90">
        <v>600</v>
      </c>
      <c r="E21" s="92"/>
      <c r="F21" s="91"/>
      <c r="G21" s="90"/>
      <c r="H21" s="92">
        <v>3700</v>
      </c>
      <c r="I21" s="91"/>
      <c r="J21" s="90">
        <v>200</v>
      </c>
    </row>
    <row r="22" spans="1:10" ht="13.5" thickBot="1">
      <c r="A22" s="96" t="str">
        <f t="shared" si="1"/>
        <v>NIEDERBRONN LES BAINS</v>
      </c>
      <c r="B22" s="69">
        <v>1500</v>
      </c>
      <c r="C22" s="68"/>
      <c r="D22" s="67">
        <v>1300</v>
      </c>
      <c r="E22" s="69"/>
      <c r="F22" s="68"/>
      <c r="G22" s="67"/>
      <c r="H22" s="69"/>
      <c r="I22" s="68"/>
      <c r="J22" s="67"/>
    </row>
    <row r="23" spans="1:10" ht="13.5" thickBot="1">
      <c r="A23" s="96" t="str">
        <f t="shared" si="1"/>
        <v>PHALSBOURG</v>
      </c>
      <c r="B23" s="69">
        <v>500</v>
      </c>
      <c r="C23" s="68"/>
      <c r="D23" s="67"/>
      <c r="E23" s="69"/>
      <c r="F23" s="68"/>
      <c r="G23" s="67"/>
      <c r="H23" s="69"/>
      <c r="I23" s="68"/>
      <c r="J23" s="67"/>
    </row>
    <row r="24" spans="1:10" ht="13.5" thickBot="1">
      <c r="A24" s="96" t="str">
        <f t="shared" si="1"/>
        <v>SARREBOURG</v>
      </c>
      <c r="B24" s="86">
        <v>1500</v>
      </c>
      <c r="C24" s="85"/>
      <c r="D24" s="84"/>
      <c r="E24" s="86"/>
      <c r="F24" s="85"/>
      <c r="G24" s="84"/>
      <c r="H24" s="86"/>
      <c r="I24" s="85"/>
      <c r="J24" s="84"/>
    </row>
    <row r="25" spans="1:10" ht="13.5" thickBot="1">
      <c r="A25" s="96" t="str">
        <f t="shared" si="1"/>
        <v>SAVERNE</v>
      </c>
      <c r="B25" s="92">
        <v>9500</v>
      </c>
      <c r="C25" s="91"/>
      <c r="D25" s="90">
        <v>130</v>
      </c>
      <c r="E25" s="92"/>
      <c r="F25" s="91"/>
      <c r="G25" s="90"/>
      <c r="H25" s="92">
        <v>2000</v>
      </c>
      <c r="I25" s="91"/>
      <c r="J25" s="90">
        <v>250</v>
      </c>
    </row>
    <row r="26" spans="1:10" ht="13.5" thickBot="1">
      <c r="A26" s="96" t="str">
        <f t="shared" si="1"/>
        <v>WISSEMBOURG</v>
      </c>
      <c r="B26" s="69"/>
      <c r="C26" s="68"/>
      <c r="D26" s="67">
        <v>4</v>
      </c>
      <c r="E26" s="69"/>
      <c r="F26" s="68"/>
      <c r="G26" s="67"/>
      <c r="H26" s="69"/>
      <c r="I26" s="68"/>
      <c r="J26" s="67"/>
    </row>
    <row r="27" spans="1:10" ht="13.5" thickBot="1">
      <c r="A27" s="96" t="str">
        <f t="shared" si="1"/>
        <v>Club 8</v>
      </c>
      <c r="B27" s="69"/>
      <c r="C27" s="68"/>
      <c r="D27" s="67"/>
      <c r="E27" s="69"/>
      <c r="F27" s="68"/>
      <c r="G27" s="67"/>
      <c r="H27" s="69"/>
      <c r="I27" s="68"/>
      <c r="J27" s="67"/>
    </row>
    <row r="28" spans="1:10" ht="13.5" thickBot="1">
      <c r="A28" s="96" t="str">
        <f t="shared" si="1"/>
        <v>Club 9</v>
      </c>
      <c r="B28" s="86"/>
      <c r="C28" s="85"/>
      <c r="D28" s="84"/>
      <c r="E28" s="86"/>
      <c r="F28" s="85"/>
      <c r="G28" s="84"/>
      <c r="H28" s="86"/>
      <c r="I28" s="85"/>
      <c r="J28" s="84"/>
    </row>
    <row r="29" spans="1:10" ht="13.5" thickBot="1">
      <c r="A29" s="96" t="str">
        <f t="shared" si="1"/>
        <v>Club 10</v>
      </c>
      <c r="B29" s="64"/>
      <c r="C29" s="63"/>
      <c r="D29" s="62"/>
      <c r="E29" s="64"/>
      <c r="F29" s="63"/>
      <c r="G29" s="62"/>
      <c r="H29" s="64"/>
      <c r="I29" s="63"/>
      <c r="J29" s="62"/>
    </row>
    <row r="30" spans="1:10" ht="13.5" thickBot="1">
      <c r="A30" s="10" t="s">
        <v>4</v>
      </c>
      <c r="B30" s="61">
        <f aca="true" t="shared" si="2" ref="B30:J30">SUM(B20:B29)</f>
        <v>16300</v>
      </c>
      <c r="C30" s="61">
        <f t="shared" si="2"/>
        <v>0</v>
      </c>
      <c r="D30" s="61">
        <f t="shared" si="2"/>
        <v>2324</v>
      </c>
      <c r="E30" s="61">
        <f t="shared" si="2"/>
        <v>0</v>
      </c>
      <c r="F30" s="61">
        <f t="shared" si="2"/>
        <v>0</v>
      </c>
      <c r="G30" s="61">
        <f t="shared" si="2"/>
        <v>0</v>
      </c>
      <c r="H30" s="61">
        <f t="shared" si="2"/>
        <v>5700</v>
      </c>
      <c r="I30" s="61">
        <f t="shared" si="2"/>
        <v>0</v>
      </c>
      <c r="J30" s="61">
        <f t="shared" si="2"/>
        <v>450</v>
      </c>
    </row>
    <row r="31" ht="13.5" thickBot="1"/>
    <row r="32" spans="1:7" ht="12.75">
      <c r="A32" s="372" t="s">
        <v>0</v>
      </c>
      <c r="B32" s="357" t="s">
        <v>42</v>
      </c>
      <c r="C32" s="358"/>
      <c r="D32" s="359"/>
      <c r="E32" s="357" t="s">
        <v>43</v>
      </c>
      <c r="F32" s="358"/>
      <c r="G32" s="359"/>
    </row>
    <row r="33" spans="1:10" ht="13.5" thickBot="1">
      <c r="A33" s="373"/>
      <c r="B33" s="74" t="s">
        <v>1</v>
      </c>
      <c r="C33" s="71" t="s">
        <v>2</v>
      </c>
      <c r="D33" s="73" t="s">
        <v>3</v>
      </c>
      <c r="E33" s="72" t="s">
        <v>1</v>
      </c>
      <c r="F33" s="71" t="s">
        <v>2</v>
      </c>
      <c r="G33" s="70" t="s">
        <v>3</v>
      </c>
      <c r="H33" s="40"/>
      <c r="I33" s="42"/>
      <c r="J33" s="42"/>
    </row>
    <row r="34" spans="1:10" ht="13.5" thickBot="1">
      <c r="A34" s="18" t="str">
        <f aca="true" t="shared" si="3" ref="A34:A43">A6</f>
        <v>BRUMATH C.G. STOSKOPF</v>
      </c>
      <c r="B34" s="47"/>
      <c r="C34" s="66"/>
      <c r="D34" s="95">
        <v>20</v>
      </c>
      <c r="E34" s="47"/>
      <c r="F34" s="66"/>
      <c r="G34" s="65"/>
      <c r="H34" s="60"/>
      <c r="I34" s="39"/>
      <c r="J34" s="39"/>
    </row>
    <row r="35" spans="1:10" ht="13.5" thickBot="1">
      <c r="A35" s="18" t="str">
        <f t="shared" si="3"/>
        <v>HAGUENAU</v>
      </c>
      <c r="B35" s="92"/>
      <c r="C35" s="94"/>
      <c r="D35" s="93"/>
      <c r="E35" s="92"/>
      <c r="F35" s="91"/>
      <c r="G35" s="90"/>
      <c r="H35" s="60"/>
      <c r="I35" s="39"/>
      <c r="J35" s="39"/>
    </row>
    <row r="36" spans="1:10" ht="13.5" thickBot="1">
      <c r="A36" s="18" t="str">
        <f t="shared" si="3"/>
        <v>NIEDERBRONN LES BAINS</v>
      </c>
      <c r="B36" s="69"/>
      <c r="C36" s="68"/>
      <c r="D36" s="88"/>
      <c r="E36" s="69"/>
      <c r="F36" s="68"/>
      <c r="G36" s="67"/>
      <c r="H36" s="60"/>
      <c r="I36" s="39"/>
      <c r="J36" s="39"/>
    </row>
    <row r="37" spans="1:10" ht="13.5" thickBot="1">
      <c r="A37" s="18" t="str">
        <f t="shared" si="3"/>
        <v>PHALSBOURG</v>
      </c>
      <c r="B37" s="69">
        <v>1100</v>
      </c>
      <c r="C37" s="89"/>
      <c r="D37" s="88">
        <v>95</v>
      </c>
      <c r="E37" s="69"/>
      <c r="F37" s="68"/>
      <c r="G37" s="67"/>
      <c r="H37" s="60"/>
      <c r="I37" s="39"/>
      <c r="J37" s="39"/>
    </row>
    <row r="38" spans="1:10" ht="13.5" thickBot="1">
      <c r="A38" s="18" t="str">
        <f t="shared" si="3"/>
        <v>SARREBOURG</v>
      </c>
      <c r="B38" s="86"/>
      <c r="C38" s="85"/>
      <c r="D38" s="87"/>
      <c r="E38" s="86"/>
      <c r="F38" s="85"/>
      <c r="G38" s="84"/>
      <c r="H38" s="60"/>
      <c r="I38" s="39"/>
      <c r="J38" s="39"/>
    </row>
    <row r="39" spans="1:10" ht="13.5" thickBot="1">
      <c r="A39" s="18" t="str">
        <f t="shared" si="3"/>
        <v>SAVERNE</v>
      </c>
      <c r="B39" s="92">
        <v>648</v>
      </c>
      <c r="C39" s="94"/>
      <c r="D39" s="93"/>
      <c r="E39" s="92">
        <v>780</v>
      </c>
      <c r="F39" s="91"/>
      <c r="G39" s="90">
        <v>70</v>
      </c>
      <c r="H39" s="60"/>
      <c r="I39" s="39"/>
      <c r="J39" s="39"/>
    </row>
    <row r="40" spans="1:10" ht="13.5" thickBot="1">
      <c r="A40" s="18" t="str">
        <f t="shared" si="3"/>
        <v>WISSEMBOURG</v>
      </c>
      <c r="B40" s="69">
        <v>3100</v>
      </c>
      <c r="C40" s="68"/>
      <c r="D40" s="88">
        <v>886</v>
      </c>
      <c r="E40" s="69"/>
      <c r="F40" s="68"/>
      <c r="G40" s="67"/>
      <c r="H40" s="60"/>
      <c r="I40" s="39"/>
      <c r="J40" s="39"/>
    </row>
    <row r="41" spans="1:10" ht="13.5" thickBot="1">
      <c r="A41" s="18" t="str">
        <f t="shared" si="3"/>
        <v>Club 8</v>
      </c>
      <c r="B41" s="69"/>
      <c r="C41" s="89"/>
      <c r="D41" s="88"/>
      <c r="E41" s="69"/>
      <c r="F41" s="68"/>
      <c r="G41" s="67"/>
      <c r="H41" s="60"/>
      <c r="I41" s="39"/>
      <c r="J41" s="39"/>
    </row>
    <row r="42" spans="1:10" ht="13.5" thickBot="1">
      <c r="A42" s="18" t="str">
        <f t="shared" si="3"/>
        <v>Club 9</v>
      </c>
      <c r="B42" s="86"/>
      <c r="C42" s="85"/>
      <c r="D42" s="87"/>
      <c r="E42" s="86"/>
      <c r="F42" s="85"/>
      <c r="G42" s="84"/>
      <c r="H42" s="60"/>
      <c r="I42" s="39"/>
      <c r="J42" s="39"/>
    </row>
    <row r="43" spans="1:10" ht="13.5" thickBot="1">
      <c r="A43" s="18" t="str">
        <f t="shared" si="3"/>
        <v>Club 10</v>
      </c>
      <c r="B43" s="64"/>
      <c r="C43" s="83"/>
      <c r="D43" s="82"/>
      <c r="E43" s="64"/>
      <c r="F43" s="63"/>
      <c r="G43" s="62"/>
      <c r="H43" s="60"/>
      <c r="I43" s="39"/>
      <c r="J43" s="39"/>
    </row>
    <row r="44" spans="1:10" ht="13.5" thickBot="1">
      <c r="A44" s="10" t="s">
        <v>4</v>
      </c>
      <c r="B44" s="61">
        <f aca="true" t="shared" si="4" ref="B44:G44">SUM(B34:B43)</f>
        <v>4848</v>
      </c>
      <c r="C44" s="61">
        <f t="shared" si="4"/>
        <v>0</v>
      </c>
      <c r="D44" s="61">
        <f t="shared" si="4"/>
        <v>1001</v>
      </c>
      <c r="E44" s="61">
        <f t="shared" si="4"/>
        <v>780</v>
      </c>
      <c r="F44" s="61">
        <f t="shared" si="4"/>
        <v>0</v>
      </c>
      <c r="G44" s="61">
        <f t="shared" si="4"/>
        <v>70</v>
      </c>
      <c r="H44" s="60"/>
      <c r="I44" s="39"/>
      <c r="J44" s="39"/>
    </row>
    <row r="45" ht="13.5" thickBot="1"/>
    <row r="46" spans="1:10" ht="12.75">
      <c r="A46" s="380" t="s">
        <v>0</v>
      </c>
      <c r="B46" s="365" t="s">
        <v>76</v>
      </c>
      <c r="C46" s="382" t="s">
        <v>21</v>
      </c>
      <c r="D46" s="358"/>
      <c r="E46" s="383"/>
      <c r="F46" s="360" t="s">
        <v>6</v>
      </c>
      <c r="G46" s="361"/>
      <c r="H46" s="362"/>
      <c r="I46" s="363" t="s">
        <v>5</v>
      </c>
      <c r="J46" s="364"/>
    </row>
    <row r="47" spans="1:10" ht="13.5" thickBot="1">
      <c r="A47" s="381"/>
      <c r="B47" s="366"/>
      <c r="C47" s="20" t="s">
        <v>1</v>
      </c>
      <c r="D47" s="20" t="s">
        <v>2</v>
      </c>
      <c r="E47" s="22" t="s">
        <v>3</v>
      </c>
      <c r="F47" s="21" t="s">
        <v>1</v>
      </c>
      <c r="G47" s="20" t="s">
        <v>2</v>
      </c>
      <c r="H47" s="19" t="s">
        <v>3</v>
      </c>
      <c r="I47" s="367" t="s">
        <v>7</v>
      </c>
      <c r="J47" s="368"/>
    </row>
    <row r="48" spans="1:10" ht="13.5" thickBot="1">
      <c r="A48" s="18" t="str">
        <f aca="true" t="shared" si="5" ref="A48:A57">A6</f>
        <v>BRUMATH C.G. STOSKOPF</v>
      </c>
      <c r="B48" s="80">
        <v>13</v>
      </c>
      <c r="C48" s="78">
        <f aca="true" t="shared" si="6" ref="C48:C57">B6+E6+H6+B20+E20+H20+B34+E34</f>
        <v>3600</v>
      </c>
      <c r="D48" s="15">
        <f aca="true" t="shared" si="7" ref="D48:D57">C6+F6+I6+C20+F20+I20+C34+F34</f>
        <v>0</v>
      </c>
      <c r="E48" s="77">
        <f aca="true" t="shared" si="8" ref="E48:E57">D6+G6+J6+D20+G20+J20+D34+G34</f>
        <v>430</v>
      </c>
      <c r="F48" s="13">
        <f aca="true" t="shared" si="9" ref="F48:F58">IF($B48=0,"",C48/$B48)</f>
        <v>276.9230769230769</v>
      </c>
      <c r="G48" s="13">
        <f aca="true" t="shared" si="10" ref="G48:G58">IF($B48=0,"",D48/$B48)</f>
        <v>0</v>
      </c>
      <c r="H48" s="12">
        <f aca="true" t="shared" si="11" ref="H48:H58">IF($B48=0,"",E48/$B48)</f>
        <v>33.07692307692308</v>
      </c>
      <c r="I48" s="374">
        <f aca="true" t="shared" si="12" ref="I48:I57">C48+D48</f>
        <v>3600</v>
      </c>
      <c r="J48" s="375"/>
    </row>
    <row r="49" spans="1:10" ht="13.5" thickBot="1">
      <c r="A49" s="18" t="str">
        <f t="shared" si="5"/>
        <v>HAGUENAU</v>
      </c>
      <c r="B49" s="81">
        <v>22</v>
      </c>
      <c r="C49" s="78">
        <f t="shared" si="6"/>
        <v>7750</v>
      </c>
      <c r="D49" s="15">
        <f t="shared" si="7"/>
        <v>0</v>
      </c>
      <c r="E49" s="77">
        <f t="shared" si="8"/>
        <v>1400</v>
      </c>
      <c r="F49" s="13">
        <f t="shared" si="9"/>
        <v>352.27272727272725</v>
      </c>
      <c r="G49" s="13">
        <f t="shared" si="10"/>
        <v>0</v>
      </c>
      <c r="H49" s="12">
        <f t="shared" si="11"/>
        <v>63.63636363636363</v>
      </c>
      <c r="I49" s="374">
        <f t="shared" si="12"/>
        <v>7750</v>
      </c>
      <c r="J49" s="375"/>
    </row>
    <row r="50" spans="1:10" ht="13.5" thickBot="1">
      <c r="A50" s="18" t="str">
        <f t="shared" si="5"/>
        <v>NIEDERBRONN LES BAINS</v>
      </c>
      <c r="B50" s="80">
        <v>7</v>
      </c>
      <c r="C50" s="78">
        <f t="shared" si="6"/>
        <v>3850</v>
      </c>
      <c r="D50" s="15">
        <f t="shared" si="7"/>
        <v>0</v>
      </c>
      <c r="E50" s="77">
        <f t="shared" si="8"/>
        <v>2500</v>
      </c>
      <c r="F50" s="13">
        <f t="shared" si="9"/>
        <v>550</v>
      </c>
      <c r="G50" s="13">
        <f t="shared" si="10"/>
        <v>0</v>
      </c>
      <c r="H50" s="12">
        <f t="shared" si="11"/>
        <v>357.14285714285717</v>
      </c>
      <c r="I50" s="374">
        <f t="shared" si="12"/>
        <v>3850</v>
      </c>
      <c r="J50" s="375"/>
    </row>
    <row r="51" spans="1:10" ht="13.5" thickBot="1">
      <c r="A51" s="18" t="str">
        <f t="shared" si="5"/>
        <v>PHALSBOURG</v>
      </c>
      <c r="B51" s="81">
        <v>23</v>
      </c>
      <c r="C51" s="78">
        <f t="shared" si="6"/>
        <v>5452</v>
      </c>
      <c r="D51" s="15">
        <f t="shared" si="7"/>
        <v>0</v>
      </c>
      <c r="E51" s="77">
        <f t="shared" si="8"/>
        <v>345</v>
      </c>
      <c r="F51" s="13">
        <f t="shared" si="9"/>
        <v>237.04347826086956</v>
      </c>
      <c r="G51" s="13">
        <f t="shared" si="10"/>
        <v>0</v>
      </c>
      <c r="H51" s="12">
        <f t="shared" si="11"/>
        <v>15</v>
      </c>
      <c r="I51" s="374">
        <f t="shared" si="12"/>
        <v>5452</v>
      </c>
      <c r="J51" s="375"/>
    </row>
    <row r="52" spans="1:10" ht="13.5" thickBot="1">
      <c r="A52" s="18" t="str">
        <f t="shared" si="5"/>
        <v>SARREBOURG</v>
      </c>
      <c r="B52" s="80">
        <v>21</v>
      </c>
      <c r="C52" s="78">
        <f t="shared" si="6"/>
        <v>4050</v>
      </c>
      <c r="D52" s="15">
        <f t="shared" si="7"/>
        <v>0</v>
      </c>
      <c r="E52" s="77">
        <f t="shared" si="8"/>
        <v>95</v>
      </c>
      <c r="F52" s="13">
        <f t="shared" si="9"/>
        <v>192.85714285714286</v>
      </c>
      <c r="G52" s="13">
        <f t="shared" si="10"/>
        <v>0</v>
      </c>
      <c r="H52" s="12">
        <f t="shared" si="11"/>
        <v>4.523809523809524</v>
      </c>
      <c r="I52" s="374">
        <f t="shared" si="12"/>
        <v>4050</v>
      </c>
      <c r="J52" s="375"/>
    </row>
    <row r="53" spans="1:10" ht="13.5" thickBot="1">
      <c r="A53" s="18" t="str">
        <f t="shared" si="5"/>
        <v>SAVERNE</v>
      </c>
      <c r="B53" s="81">
        <v>31</v>
      </c>
      <c r="C53" s="78">
        <f t="shared" si="6"/>
        <v>17888</v>
      </c>
      <c r="D53" s="15">
        <f t="shared" si="7"/>
        <v>0</v>
      </c>
      <c r="E53" s="77">
        <f t="shared" si="8"/>
        <v>581</v>
      </c>
      <c r="F53" s="13">
        <f t="shared" si="9"/>
        <v>577.0322580645161</v>
      </c>
      <c r="G53" s="13">
        <f t="shared" si="10"/>
        <v>0</v>
      </c>
      <c r="H53" s="12">
        <f t="shared" si="11"/>
        <v>18.741935483870968</v>
      </c>
      <c r="I53" s="374">
        <f t="shared" si="12"/>
        <v>17888</v>
      </c>
      <c r="J53" s="375"/>
    </row>
    <row r="54" spans="1:10" ht="13.5" thickBot="1">
      <c r="A54" s="18" t="str">
        <f t="shared" si="5"/>
        <v>WISSEMBOURG</v>
      </c>
      <c r="B54" s="80">
        <v>21</v>
      </c>
      <c r="C54" s="78">
        <f t="shared" si="6"/>
        <v>7900</v>
      </c>
      <c r="D54" s="15">
        <f t="shared" si="7"/>
        <v>0</v>
      </c>
      <c r="E54" s="77">
        <f t="shared" si="8"/>
        <v>1630</v>
      </c>
      <c r="F54" s="13">
        <f t="shared" si="9"/>
        <v>376.1904761904762</v>
      </c>
      <c r="G54" s="13">
        <f t="shared" si="10"/>
        <v>0</v>
      </c>
      <c r="H54" s="12">
        <f t="shared" si="11"/>
        <v>77.61904761904762</v>
      </c>
      <c r="I54" s="374">
        <f t="shared" si="12"/>
        <v>7900</v>
      </c>
      <c r="J54" s="375"/>
    </row>
    <row r="55" spans="1:10" ht="13.5" thickBot="1">
      <c r="A55" s="18" t="str">
        <f t="shared" si="5"/>
        <v>Club 8</v>
      </c>
      <c r="B55" s="81"/>
      <c r="C55" s="78">
        <f t="shared" si="6"/>
        <v>0</v>
      </c>
      <c r="D55" s="15">
        <f t="shared" si="7"/>
        <v>0</v>
      </c>
      <c r="E55" s="77">
        <f t="shared" si="8"/>
        <v>0</v>
      </c>
      <c r="F55" s="13">
        <f t="shared" si="9"/>
      </c>
      <c r="G55" s="13">
        <f t="shared" si="10"/>
      </c>
      <c r="H55" s="12">
        <f t="shared" si="11"/>
      </c>
      <c r="I55" s="374">
        <f t="shared" si="12"/>
        <v>0</v>
      </c>
      <c r="J55" s="375"/>
    </row>
    <row r="56" spans="1:10" ht="13.5" thickBot="1">
      <c r="A56" s="18" t="str">
        <f t="shared" si="5"/>
        <v>Club 9</v>
      </c>
      <c r="B56" s="80"/>
      <c r="C56" s="78">
        <f t="shared" si="6"/>
        <v>0</v>
      </c>
      <c r="D56" s="15">
        <f t="shared" si="7"/>
        <v>0</v>
      </c>
      <c r="E56" s="77">
        <f t="shared" si="8"/>
        <v>0</v>
      </c>
      <c r="F56" s="13">
        <f t="shared" si="9"/>
      </c>
      <c r="G56" s="13">
        <f t="shared" si="10"/>
      </c>
      <c r="H56" s="12">
        <f t="shared" si="11"/>
      </c>
      <c r="I56" s="374">
        <f t="shared" si="12"/>
        <v>0</v>
      </c>
      <c r="J56" s="375"/>
    </row>
    <row r="57" spans="1:10" ht="13.5" thickBot="1">
      <c r="A57" s="18" t="str">
        <f t="shared" si="5"/>
        <v>Club 10</v>
      </c>
      <c r="B57" s="79"/>
      <c r="C57" s="78">
        <f t="shared" si="6"/>
        <v>0</v>
      </c>
      <c r="D57" s="15">
        <f t="shared" si="7"/>
        <v>0</v>
      </c>
      <c r="E57" s="77">
        <f t="shared" si="8"/>
        <v>0</v>
      </c>
      <c r="F57" s="13">
        <f t="shared" si="9"/>
      </c>
      <c r="G57" s="13">
        <f t="shared" si="10"/>
      </c>
      <c r="H57" s="12">
        <f t="shared" si="11"/>
      </c>
      <c r="I57" s="374">
        <f t="shared" si="12"/>
        <v>0</v>
      </c>
      <c r="J57" s="375"/>
    </row>
    <row r="58" spans="1:10" ht="13.5" thickBot="1">
      <c r="A58" s="34" t="s">
        <v>4</v>
      </c>
      <c r="B58" s="76">
        <f>SUM(B48:B57)</f>
        <v>138</v>
      </c>
      <c r="C58" s="55">
        <f>SUM(C48:C57)</f>
        <v>50490</v>
      </c>
      <c r="D58" s="32">
        <f>SUM(D48:D57)</f>
        <v>0</v>
      </c>
      <c r="E58" s="75">
        <f>SUM(E48:E57)</f>
        <v>6981</v>
      </c>
      <c r="F58" s="6">
        <f t="shared" si="9"/>
        <v>365.8695652173913</v>
      </c>
      <c r="G58" s="6">
        <f t="shared" si="10"/>
        <v>0</v>
      </c>
      <c r="H58" s="5">
        <f t="shared" si="11"/>
        <v>50.58695652173913</v>
      </c>
      <c r="I58" s="378">
        <f>SUM(I48:J57)</f>
        <v>50490</v>
      </c>
      <c r="J58" s="379"/>
    </row>
    <row r="64" ht="13.5" thickBot="1"/>
    <row r="65" spans="1:10" ht="18.75" thickBot="1">
      <c r="A65" s="52" t="str">
        <f>A2</f>
        <v>ZONE 51</v>
      </c>
      <c r="B65" s="354" t="s">
        <v>47</v>
      </c>
      <c r="C65" s="355"/>
      <c r="D65" s="355"/>
      <c r="E65" s="355"/>
      <c r="F65" s="355"/>
      <c r="G65" s="355"/>
      <c r="H65" s="355"/>
      <c r="I65" s="355"/>
      <c r="J65" s="356"/>
    </row>
    <row r="66" spans="2:10" ht="13.5" thickBot="1"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372" t="s">
        <v>0</v>
      </c>
      <c r="B67" s="385" t="s">
        <v>44</v>
      </c>
      <c r="C67" s="358"/>
      <c r="D67" s="359"/>
      <c r="E67" s="385" t="s">
        <v>45</v>
      </c>
      <c r="F67" s="358"/>
      <c r="G67" s="359"/>
      <c r="H67" s="376"/>
      <c r="I67" s="377"/>
      <c r="J67" s="377"/>
    </row>
    <row r="68" spans="1:10" ht="13.5" thickBot="1">
      <c r="A68" s="373"/>
      <c r="B68" s="74" t="s">
        <v>1</v>
      </c>
      <c r="C68" s="71" t="s">
        <v>2</v>
      </c>
      <c r="D68" s="73" t="s">
        <v>3</v>
      </c>
      <c r="E68" s="74" t="s">
        <v>1</v>
      </c>
      <c r="F68" s="71" t="s">
        <v>2</v>
      </c>
      <c r="G68" s="73" t="s">
        <v>3</v>
      </c>
      <c r="H68" s="40"/>
      <c r="I68" s="42"/>
      <c r="J68" s="42"/>
    </row>
    <row r="69" spans="1:10" ht="13.5" thickBot="1">
      <c r="A69" s="18" t="str">
        <f aca="true" t="shared" si="13" ref="A69:A78">A6</f>
        <v>BRUMATH C.G. STOSKOPF</v>
      </c>
      <c r="B69" s="47"/>
      <c r="C69" s="66"/>
      <c r="D69" s="65">
        <v>20</v>
      </c>
      <c r="E69" s="47"/>
      <c r="F69" s="66"/>
      <c r="G69" s="65"/>
      <c r="H69" s="60"/>
      <c r="I69" s="39"/>
      <c r="J69" s="39"/>
    </row>
    <row r="70" spans="1:10" ht="13.5" thickBot="1">
      <c r="A70" s="18" t="str">
        <f t="shared" si="13"/>
        <v>HAGUENAU</v>
      </c>
      <c r="B70" s="69"/>
      <c r="C70" s="68"/>
      <c r="D70" s="67"/>
      <c r="E70" s="69"/>
      <c r="F70" s="68"/>
      <c r="G70" s="67"/>
      <c r="H70" s="60"/>
      <c r="I70" s="39"/>
      <c r="J70" s="39"/>
    </row>
    <row r="71" spans="1:10" ht="13.5" thickBot="1">
      <c r="A71" s="18" t="str">
        <f t="shared" si="13"/>
        <v>NIEDERBRONN LES BAINS</v>
      </c>
      <c r="B71" s="47">
        <v>2500</v>
      </c>
      <c r="C71" s="66"/>
      <c r="D71" s="65">
        <v>30</v>
      </c>
      <c r="E71" s="47"/>
      <c r="F71" s="66"/>
      <c r="G71" s="65"/>
      <c r="H71" s="60"/>
      <c r="I71" s="39"/>
      <c r="J71" s="39"/>
    </row>
    <row r="72" spans="1:10" ht="13.5" thickBot="1">
      <c r="A72" s="18" t="str">
        <f t="shared" si="13"/>
        <v>PHALSBOURG</v>
      </c>
      <c r="B72" s="69"/>
      <c r="C72" s="68">
        <v>6477</v>
      </c>
      <c r="D72" s="67">
        <v>10</v>
      </c>
      <c r="E72" s="69">
        <v>200</v>
      </c>
      <c r="F72" s="68"/>
      <c r="G72" s="67"/>
      <c r="H72" s="60"/>
      <c r="I72" s="39"/>
      <c r="J72" s="39"/>
    </row>
    <row r="73" spans="1:10" ht="13.5" thickBot="1">
      <c r="A73" s="18" t="str">
        <f t="shared" si="13"/>
        <v>SARREBOURG</v>
      </c>
      <c r="B73" s="47"/>
      <c r="C73" s="66"/>
      <c r="D73" s="65">
        <v>174</v>
      </c>
      <c r="E73" s="47"/>
      <c r="F73" s="66"/>
      <c r="G73" s="65"/>
      <c r="H73" s="60"/>
      <c r="I73" s="39"/>
      <c r="J73" s="39"/>
    </row>
    <row r="74" spans="1:10" ht="13.5" thickBot="1">
      <c r="A74" s="18" t="str">
        <f t="shared" si="13"/>
        <v>SAVERNE</v>
      </c>
      <c r="B74" s="69"/>
      <c r="C74" s="68"/>
      <c r="D74" s="67"/>
      <c r="E74" s="69"/>
      <c r="F74" s="68"/>
      <c r="G74" s="67"/>
      <c r="H74" s="60"/>
      <c r="I74" s="39"/>
      <c r="J74" s="39"/>
    </row>
    <row r="75" spans="1:10" ht="13.5" thickBot="1">
      <c r="A75" s="18" t="str">
        <f t="shared" si="13"/>
        <v>WISSEMBOURG</v>
      </c>
      <c r="B75" s="47"/>
      <c r="C75" s="66"/>
      <c r="D75" s="65"/>
      <c r="E75" s="47"/>
      <c r="F75" s="66"/>
      <c r="G75" s="65"/>
      <c r="H75" s="60"/>
      <c r="I75" s="39"/>
      <c r="J75" s="39"/>
    </row>
    <row r="76" spans="1:10" ht="13.5" thickBot="1">
      <c r="A76" s="18" t="str">
        <f t="shared" si="13"/>
        <v>Club 8</v>
      </c>
      <c r="B76" s="69"/>
      <c r="C76" s="68"/>
      <c r="D76" s="67"/>
      <c r="E76" s="69"/>
      <c r="F76" s="68"/>
      <c r="G76" s="67"/>
      <c r="H76" s="60"/>
      <c r="I76" s="39"/>
      <c r="J76" s="39"/>
    </row>
    <row r="77" spans="1:10" ht="13.5" thickBot="1">
      <c r="A77" s="18" t="str">
        <f t="shared" si="13"/>
        <v>Club 9</v>
      </c>
      <c r="B77" s="47"/>
      <c r="C77" s="66"/>
      <c r="D77" s="65"/>
      <c r="E77" s="47"/>
      <c r="F77" s="66"/>
      <c r="G77" s="65"/>
      <c r="H77" s="60"/>
      <c r="I77" s="39"/>
      <c r="J77" s="39"/>
    </row>
    <row r="78" spans="1:10" ht="13.5" thickBot="1">
      <c r="A78" s="18" t="str">
        <f t="shared" si="13"/>
        <v>Club 10</v>
      </c>
      <c r="B78" s="64"/>
      <c r="C78" s="63"/>
      <c r="D78" s="62"/>
      <c r="E78" s="64"/>
      <c r="F78" s="63"/>
      <c r="G78" s="62"/>
      <c r="H78" s="60"/>
      <c r="I78" s="39"/>
      <c r="J78" s="39"/>
    </row>
    <row r="79" spans="1:10" ht="13.5" thickBot="1">
      <c r="A79" s="10" t="s">
        <v>4</v>
      </c>
      <c r="B79" s="61">
        <f aca="true" t="shared" si="14" ref="B79:G79">SUM(B69:B78)</f>
        <v>2500</v>
      </c>
      <c r="C79" s="61">
        <f t="shared" si="14"/>
        <v>6477</v>
      </c>
      <c r="D79" s="61">
        <f t="shared" si="14"/>
        <v>234</v>
      </c>
      <c r="E79" s="61">
        <f t="shared" si="14"/>
        <v>200</v>
      </c>
      <c r="F79" s="61">
        <f t="shared" si="14"/>
        <v>0</v>
      </c>
      <c r="G79" s="61">
        <f t="shared" si="14"/>
        <v>0</v>
      </c>
      <c r="H79" s="60"/>
      <c r="I79" s="39"/>
      <c r="J79" s="39"/>
    </row>
    <row r="80" ht="13.5" thickBot="1"/>
    <row r="81" spans="1:10" ht="12.75">
      <c r="A81" s="372" t="s">
        <v>0</v>
      </c>
      <c r="B81" s="357" t="s">
        <v>14</v>
      </c>
      <c r="C81" s="358"/>
      <c r="D81" s="359"/>
      <c r="E81" s="384" t="s">
        <v>46</v>
      </c>
      <c r="F81" s="358"/>
      <c r="G81" s="383"/>
      <c r="H81" s="376"/>
      <c r="I81" s="377"/>
      <c r="J81" s="377"/>
    </row>
    <row r="82" spans="1:10" ht="13.5" thickBot="1">
      <c r="A82" s="373"/>
      <c r="B82" s="74" t="s">
        <v>1</v>
      </c>
      <c r="C82" s="71" t="s">
        <v>2</v>
      </c>
      <c r="D82" s="73" t="s">
        <v>3</v>
      </c>
      <c r="E82" s="72" t="s">
        <v>1</v>
      </c>
      <c r="F82" s="71" t="s">
        <v>2</v>
      </c>
      <c r="G82" s="70" t="s">
        <v>3</v>
      </c>
      <c r="H82" s="40"/>
      <c r="I82" s="42"/>
      <c r="J82" s="42"/>
    </row>
    <row r="83" spans="1:10" ht="13.5" thickBot="1">
      <c r="A83" s="18" t="str">
        <f aca="true" t="shared" si="15" ref="A83:A92">A6</f>
        <v>BRUMATH C.G. STOSKOPF</v>
      </c>
      <c r="B83" s="47"/>
      <c r="C83" s="66"/>
      <c r="D83" s="65">
        <v>20</v>
      </c>
      <c r="E83" s="47"/>
      <c r="F83" s="66"/>
      <c r="G83" s="65"/>
      <c r="H83" s="60"/>
      <c r="I83" s="39"/>
      <c r="J83" s="39"/>
    </row>
    <row r="84" spans="1:10" ht="13.5" thickBot="1">
      <c r="A84" s="18" t="str">
        <f t="shared" si="15"/>
        <v>HAGUENAU</v>
      </c>
      <c r="B84" s="69"/>
      <c r="C84" s="68"/>
      <c r="D84" s="67"/>
      <c r="E84" s="69"/>
      <c r="F84" s="68"/>
      <c r="G84" s="67"/>
      <c r="H84" s="60"/>
      <c r="I84" s="39"/>
      <c r="J84" s="39"/>
    </row>
    <row r="85" spans="1:10" ht="13.5" thickBot="1">
      <c r="A85" s="18" t="str">
        <f t="shared" si="15"/>
        <v>NIEDERBRONN LES BAINS</v>
      </c>
      <c r="B85" s="47"/>
      <c r="C85" s="66"/>
      <c r="D85" s="65"/>
      <c r="E85" s="47"/>
      <c r="F85" s="66"/>
      <c r="G85" s="65"/>
      <c r="H85" s="60"/>
      <c r="I85" s="39"/>
      <c r="J85" s="39"/>
    </row>
    <row r="86" spans="1:10" ht="13.5" thickBot="1">
      <c r="A86" s="18" t="str">
        <f t="shared" si="15"/>
        <v>PHALSBOURG</v>
      </c>
      <c r="B86" s="69"/>
      <c r="C86" s="68"/>
      <c r="D86" s="67">
        <v>14</v>
      </c>
      <c r="E86" s="69"/>
      <c r="F86" s="68"/>
      <c r="G86" s="67"/>
      <c r="H86" s="60"/>
      <c r="I86" s="39"/>
      <c r="J86" s="39"/>
    </row>
    <row r="87" spans="1:10" ht="13.5" thickBot="1">
      <c r="A87" s="18" t="str">
        <f t="shared" si="15"/>
        <v>SARREBOURG</v>
      </c>
      <c r="B87" s="47"/>
      <c r="C87" s="66"/>
      <c r="D87" s="65">
        <v>18</v>
      </c>
      <c r="E87" s="47"/>
      <c r="F87" s="66"/>
      <c r="G87" s="65"/>
      <c r="H87" s="60"/>
      <c r="I87" s="39"/>
      <c r="J87" s="39"/>
    </row>
    <row r="88" spans="1:10" ht="13.5" thickBot="1">
      <c r="A88" s="18" t="str">
        <f t="shared" si="15"/>
        <v>SAVERNE</v>
      </c>
      <c r="B88" s="69"/>
      <c r="C88" s="68"/>
      <c r="D88" s="67">
        <v>36</v>
      </c>
      <c r="E88" s="69"/>
      <c r="F88" s="68"/>
      <c r="G88" s="67"/>
      <c r="H88" s="60"/>
      <c r="I88" s="39"/>
      <c r="J88" s="39"/>
    </row>
    <row r="89" spans="1:10" ht="13.5" thickBot="1">
      <c r="A89" s="18" t="str">
        <f t="shared" si="15"/>
        <v>WISSEMBOURG</v>
      </c>
      <c r="B89" s="47"/>
      <c r="C89" s="66"/>
      <c r="D89" s="65">
        <v>4</v>
      </c>
      <c r="E89" s="47"/>
      <c r="F89" s="66"/>
      <c r="G89" s="65"/>
      <c r="H89" s="60"/>
      <c r="I89" s="39"/>
      <c r="J89" s="39"/>
    </row>
    <row r="90" spans="1:10" ht="13.5" thickBot="1">
      <c r="A90" s="18" t="str">
        <f t="shared" si="15"/>
        <v>Club 8</v>
      </c>
      <c r="B90" s="69"/>
      <c r="C90" s="68"/>
      <c r="D90" s="67"/>
      <c r="E90" s="69"/>
      <c r="F90" s="68"/>
      <c r="G90" s="67"/>
      <c r="H90" s="60"/>
      <c r="I90" s="39"/>
      <c r="J90" s="39"/>
    </row>
    <row r="91" spans="1:10" ht="13.5" thickBot="1">
      <c r="A91" s="18" t="str">
        <f t="shared" si="15"/>
        <v>Club 9</v>
      </c>
      <c r="B91" s="47"/>
      <c r="C91" s="66"/>
      <c r="D91" s="65"/>
      <c r="E91" s="47"/>
      <c r="F91" s="66"/>
      <c r="G91" s="65"/>
      <c r="H91" s="60"/>
      <c r="I91" s="39"/>
      <c r="J91" s="39"/>
    </row>
    <row r="92" spans="1:10" ht="13.5" thickBot="1">
      <c r="A92" s="18" t="str">
        <f t="shared" si="15"/>
        <v>Club 10</v>
      </c>
      <c r="B92" s="64"/>
      <c r="C92" s="63"/>
      <c r="D92" s="62"/>
      <c r="E92" s="64"/>
      <c r="F92" s="63"/>
      <c r="G92" s="62"/>
      <c r="H92" s="60"/>
      <c r="I92" s="39"/>
      <c r="J92" s="39"/>
    </row>
    <row r="93" spans="1:10" ht="13.5" thickBot="1">
      <c r="A93" s="10" t="s">
        <v>4</v>
      </c>
      <c r="B93" s="61">
        <f aca="true" t="shared" si="16" ref="B93:G93">SUM(B83:B92)</f>
        <v>0</v>
      </c>
      <c r="C93" s="61">
        <f t="shared" si="16"/>
        <v>0</v>
      </c>
      <c r="D93" s="61">
        <f t="shared" si="16"/>
        <v>92</v>
      </c>
      <c r="E93" s="61">
        <f t="shared" si="16"/>
        <v>0</v>
      </c>
      <c r="F93" s="61">
        <f t="shared" si="16"/>
        <v>0</v>
      </c>
      <c r="G93" s="61">
        <f t="shared" si="16"/>
        <v>0</v>
      </c>
      <c r="H93" s="60"/>
      <c r="I93" s="39"/>
      <c r="J93" s="39"/>
    </row>
    <row r="95" ht="13.5" thickBot="1"/>
    <row r="96" spans="1:10" ht="12.75">
      <c r="A96" s="380" t="s">
        <v>0</v>
      </c>
      <c r="B96" s="365" t="s">
        <v>76</v>
      </c>
      <c r="C96" s="382" t="s">
        <v>20</v>
      </c>
      <c r="D96" s="358"/>
      <c r="E96" s="383"/>
      <c r="F96" s="360" t="s">
        <v>6</v>
      </c>
      <c r="G96" s="361"/>
      <c r="H96" s="362"/>
      <c r="I96" s="386" t="s">
        <v>5</v>
      </c>
      <c r="J96" s="364"/>
    </row>
    <row r="97" spans="1:10" ht="13.5" thickBot="1">
      <c r="A97" s="381"/>
      <c r="B97" s="366"/>
      <c r="C97" s="20" t="s">
        <v>1</v>
      </c>
      <c r="D97" s="20" t="s">
        <v>2</v>
      </c>
      <c r="E97" s="22" t="s">
        <v>3</v>
      </c>
      <c r="F97" s="21" t="s">
        <v>1</v>
      </c>
      <c r="G97" s="20" t="s">
        <v>2</v>
      </c>
      <c r="H97" s="19" t="s">
        <v>3</v>
      </c>
      <c r="I97" s="387" t="s">
        <v>7</v>
      </c>
      <c r="J97" s="368"/>
    </row>
    <row r="98" spans="1:10" ht="13.5" thickBot="1">
      <c r="A98" s="18" t="str">
        <f aca="true" t="shared" si="17" ref="A98:A107">A6</f>
        <v>BRUMATH C.G. STOSKOPF</v>
      </c>
      <c r="B98" s="17">
        <f aca="true" t="shared" si="18" ref="B98:B107">B48</f>
        <v>13</v>
      </c>
      <c r="C98" s="16">
        <f aca="true" t="shared" si="19" ref="C98:C107">B69+E69+B83+E83</f>
        <v>0</v>
      </c>
      <c r="D98" s="15">
        <f aca="true" t="shared" si="20" ref="D98:D107">C69+F69+C83+F83</f>
        <v>0</v>
      </c>
      <c r="E98" s="14">
        <f aca="true" t="shared" si="21" ref="E98:E107">D69+G69+D83+G83</f>
        <v>40</v>
      </c>
      <c r="F98" s="13">
        <f aca="true" t="shared" si="22" ref="F98:F108">IF($B98=0,"",C98/$B98)</f>
        <v>0</v>
      </c>
      <c r="G98" s="13">
        <f aca="true" t="shared" si="23" ref="G98:G108">IF($B98=0,"",D98/$B98)</f>
        <v>0</v>
      </c>
      <c r="H98" s="12">
        <f aca="true" t="shared" si="24" ref="H98:H108">IF($B98=0,"",E98/$B98)</f>
        <v>3.076923076923077</v>
      </c>
      <c r="I98" s="374">
        <f aca="true" t="shared" si="25" ref="I98:I107">C98+D98</f>
        <v>0</v>
      </c>
      <c r="J98" s="375"/>
    </row>
    <row r="99" spans="1:10" ht="13.5" thickBot="1">
      <c r="A99" s="18" t="str">
        <f t="shared" si="17"/>
        <v>HAGUENAU</v>
      </c>
      <c r="B99" s="17">
        <f t="shared" si="18"/>
        <v>22</v>
      </c>
      <c r="C99" s="16">
        <f t="shared" si="19"/>
        <v>0</v>
      </c>
      <c r="D99" s="15">
        <f t="shared" si="20"/>
        <v>0</v>
      </c>
      <c r="E99" s="14">
        <f t="shared" si="21"/>
        <v>0</v>
      </c>
      <c r="F99" s="13">
        <f t="shared" si="22"/>
        <v>0</v>
      </c>
      <c r="G99" s="13">
        <f t="shared" si="23"/>
        <v>0</v>
      </c>
      <c r="H99" s="12">
        <f t="shared" si="24"/>
        <v>0</v>
      </c>
      <c r="I99" s="374">
        <f t="shared" si="25"/>
        <v>0</v>
      </c>
      <c r="J99" s="375"/>
    </row>
    <row r="100" spans="1:10" ht="13.5" thickBot="1">
      <c r="A100" s="18" t="str">
        <f t="shared" si="17"/>
        <v>NIEDERBRONN LES BAINS</v>
      </c>
      <c r="B100" s="17">
        <f t="shared" si="18"/>
        <v>7</v>
      </c>
      <c r="C100" s="16">
        <f t="shared" si="19"/>
        <v>2500</v>
      </c>
      <c r="D100" s="15">
        <f t="shared" si="20"/>
        <v>0</v>
      </c>
      <c r="E100" s="14">
        <f t="shared" si="21"/>
        <v>30</v>
      </c>
      <c r="F100" s="13">
        <f t="shared" si="22"/>
        <v>357.14285714285717</v>
      </c>
      <c r="G100" s="13">
        <f t="shared" si="23"/>
        <v>0</v>
      </c>
      <c r="H100" s="12">
        <f t="shared" si="24"/>
        <v>4.285714285714286</v>
      </c>
      <c r="I100" s="374">
        <f t="shared" si="25"/>
        <v>2500</v>
      </c>
      <c r="J100" s="375"/>
    </row>
    <row r="101" spans="1:10" ht="13.5" thickBot="1">
      <c r="A101" s="18" t="str">
        <f t="shared" si="17"/>
        <v>PHALSBOURG</v>
      </c>
      <c r="B101" s="17">
        <f t="shared" si="18"/>
        <v>23</v>
      </c>
      <c r="C101" s="16">
        <f t="shared" si="19"/>
        <v>200</v>
      </c>
      <c r="D101" s="15">
        <f t="shared" si="20"/>
        <v>6477</v>
      </c>
      <c r="E101" s="14">
        <f t="shared" si="21"/>
        <v>24</v>
      </c>
      <c r="F101" s="13">
        <f t="shared" si="22"/>
        <v>8.695652173913043</v>
      </c>
      <c r="G101" s="13">
        <f t="shared" si="23"/>
        <v>281.60869565217394</v>
      </c>
      <c r="H101" s="12">
        <f t="shared" si="24"/>
        <v>1.0434782608695652</v>
      </c>
      <c r="I101" s="374">
        <f t="shared" si="25"/>
        <v>6677</v>
      </c>
      <c r="J101" s="375"/>
    </row>
    <row r="102" spans="1:10" ht="13.5" thickBot="1">
      <c r="A102" s="18" t="str">
        <f t="shared" si="17"/>
        <v>SARREBOURG</v>
      </c>
      <c r="B102" s="17">
        <f t="shared" si="18"/>
        <v>21</v>
      </c>
      <c r="C102" s="16">
        <f t="shared" si="19"/>
        <v>0</v>
      </c>
      <c r="D102" s="15">
        <f t="shared" si="20"/>
        <v>0</v>
      </c>
      <c r="E102" s="14">
        <f t="shared" si="21"/>
        <v>192</v>
      </c>
      <c r="F102" s="13">
        <f t="shared" si="22"/>
        <v>0</v>
      </c>
      <c r="G102" s="13">
        <f t="shared" si="23"/>
        <v>0</v>
      </c>
      <c r="H102" s="12">
        <f t="shared" si="24"/>
        <v>9.142857142857142</v>
      </c>
      <c r="I102" s="374">
        <f t="shared" si="25"/>
        <v>0</v>
      </c>
      <c r="J102" s="375"/>
    </row>
    <row r="103" spans="1:10" ht="13.5" thickBot="1">
      <c r="A103" s="18" t="str">
        <f t="shared" si="17"/>
        <v>SAVERNE</v>
      </c>
      <c r="B103" s="17">
        <f t="shared" si="18"/>
        <v>31</v>
      </c>
      <c r="C103" s="16">
        <f t="shared" si="19"/>
        <v>0</v>
      </c>
      <c r="D103" s="15">
        <f t="shared" si="20"/>
        <v>0</v>
      </c>
      <c r="E103" s="14">
        <f t="shared" si="21"/>
        <v>36</v>
      </c>
      <c r="F103" s="13">
        <f t="shared" si="22"/>
        <v>0</v>
      </c>
      <c r="G103" s="13">
        <f t="shared" si="23"/>
        <v>0</v>
      </c>
      <c r="H103" s="12">
        <f t="shared" si="24"/>
        <v>1.1612903225806452</v>
      </c>
      <c r="I103" s="374">
        <f t="shared" si="25"/>
        <v>0</v>
      </c>
      <c r="J103" s="375"/>
    </row>
    <row r="104" spans="1:10" ht="13.5" thickBot="1">
      <c r="A104" s="18" t="str">
        <f t="shared" si="17"/>
        <v>WISSEMBOURG</v>
      </c>
      <c r="B104" s="17">
        <f t="shared" si="18"/>
        <v>21</v>
      </c>
      <c r="C104" s="16">
        <f t="shared" si="19"/>
        <v>0</v>
      </c>
      <c r="D104" s="15">
        <f t="shared" si="20"/>
        <v>0</v>
      </c>
      <c r="E104" s="14">
        <f t="shared" si="21"/>
        <v>4</v>
      </c>
      <c r="F104" s="13">
        <f t="shared" si="22"/>
        <v>0</v>
      </c>
      <c r="G104" s="13">
        <f t="shared" si="23"/>
        <v>0</v>
      </c>
      <c r="H104" s="12">
        <f t="shared" si="24"/>
        <v>0.19047619047619047</v>
      </c>
      <c r="I104" s="374">
        <f t="shared" si="25"/>
        <v>0</v>
      </c>
      <c r="J104" s="375"/>
    </row>
    <row r="105" spans="1:10" ht="13.5" thickBot="1">
      <c r="A105" s="18" t="str">
        <f t="shared" si="17"/>
        <v>Club 8</v>
      </c>
      <c r="B105" s="17">
        <f t="shared" si="18"/>
        <v>0</v>
      </c>
      <c r="C105" s="16">
        <f t="shared" si="19"/>
        <v>0</v>
      </c>
      <c r="D105" s="15">
        <f t="shared" si="20"/>
        <v>0</v>
      </c>
      <c r="E105" s="14">
        <f t="shared" si="21"/>
        <v>0</v>
      </c>
      <c r="F105" s="13">
        <f t="shared" si="22"/>
      </c>
      <c r="G105" s="13">
        <f t="shared" si="23"/>
      </c>
      <c r="H105" s="12">
        <f t="shared" si="24"/>
      </c>
      <c r="I105" s="374">
        <f t="shared" si="25"/>
        <v>0</v>
      </c>
      <c r="J105" s="375"/>
    </row>
    <row r="106" spans="1:10" ht="13.5" thickBot="1">
      <c r="A106" s="18" t="str">
        <f t="shared" si="17"/>
        <v>Club 9</v>
      </c>
      <c r="B106" s="17">
        <f t="shared" si="18"/>
        <v>0</v>
      </c>
      <c r="C106" s="16">
        <f t="shared" si="19"/>
        <v>0</v>
      </c>
      <c r="D106" s="15">
        <f t="shared" si="20"/>
        <v>0</v>
      </c>
      <c r="E106" s="14">
        <f t="shared" si="21"/>
        <v>0</v>
      </c>
      <c r="F106" s="13">
        <f t="shared" si="22"/>
      </c>
      <c r="G106" s="13">
        <f t="shared" si="23"/>
      </c>
      <c r="H106" s="12">
        <f t="shared" si="24"/>
      </c>
      <c r="I106" s="374">
        <f t="shared" si="25"/>
        <v>0</v>
      </c>
      <c r="J106" s="375"/>
    </row>
    <row r="107" spans="1:10" ht="13.5" thickBot="1">
      <c r="A107" s="18" t="str">
        <f t="shared" si="17"/>
        <v>Club 10</v>
      </c>
      <c r="B107" s="59">
        <f t="shared" si="18"/>
        <v>0</v>
      </c>
      <c r="C107" s="16">
        <f t="shared" si="19"/>
        <v>0</v>
      </c>
      <c r="D107" s="15">
        <f t="shared" si="20"/>
        <v>0</v>
      </c>
      <c r="E107" s="14">
        <f t="shared" si="21"/>
        <v>0</v>
      </c>
      <c r="F107" s="13">
        <f t="shared" si="22"/>
      </c>
      <c r="G107" s="13">
        <f t="shared" si="23"/>
      </c>
      <c r="H107" s="12">
        <f t="shared" si="24"/>
      </c>
      <c r="I107" s="374">
        <f t="shared" si="25"/>
        <v>0</v>
      </c>
      <c r="J107" s="375"/>
    </row>
    <row r="108" spans="1:10" ht="13.5" thickBot="1">
      <c r="A108" s="34" t="s">
        <v>4</v>
      </c>
      <c r="B108" s="10">
        <f>SUM(B98:B107)</f>
        <v>138</v>
      </c>
      <c r="C108" s="33">
        <f>SUM(C98:C107)</f>
        <v>2700</v>
      </c>
      <c r="D108" s="32">
        <f>SUM(D98:D107)</f>
        <v>6477</v>
      </c>
      <c r="E108" s="32">
        <f>SUM(E98:E107)</f>
        <v>326</v>
      </c>
      <c r="F108" s="6">
        <f t="shared" si="22"/>
        <v>19.565217391304348</v>
      </c>
      <c r="G108" s="6">
        <f t="shared" si="23"/>
        <v>46.93478260869565</v>
      </c>
      <c r="H108" s="5">
        <f t="shared" si="24"/>
        <v>2.36231884057971</v>
      </c>
      <c r="I108" s="378">
        <f>SUM(I98:J107)</f>
        <v>9177</v>
      </c>
      <c r="J108" s="379"/>
    </row>
    <row r="109" spans="1:10" ht="13.5" thickBot="1">
      <c r="A109" s="26"/>
      <c r="B109" s="26"/>
      <c r="C109" s="26"/>
      <c r="D109" s="26"/>
      <c r="E109" s="26"/>
      <c r="F109" s="54"/>
      <c r="G109" s="54"/>
      <c r="H109" s="54"/>
      <c r="I109" s="26"/>
      <c r="J109" s="26"/>
    </row>
    <row r="110" spans="1:10" ht="12.75" customHeight="1">
      <c r="A110" s="380" t="s">
        <v>0</v>
      </c>
      <c r="B110" s="357" t="s">
        <v>15</v>
      </c>
      <c r="C110" s="358"/>
      <c r="D110" s="359"/>
      <c r="E110" s="26"/>
      <c r="F110" s="54"/>
      <c r="G110" s="54"/>
      <c r="H110" s="54"/>
      <c r="I110" s="26"/>
      <c r="J110" s="26"/>
    </row>
    <row r="111" spans="1:10" ht="13.5" customHeight="1" thickBot="1">
      <c r="A111" s="381"/>
      <c r="B111" s="388" t="s">
        <v>1</v>
      </c>
      <c r="C111" s="389"/>
      <c r="D111" s="390"/>
      <c r="E111" s="26"/>
      <c r="F111" s="54"/>
      <c r="G111" s="54"/>
      <c r="H111" s="54"/>
      <c r="I111" s="26"/>
      <c r="J111" s="26"/>
    </row>
    <row r="112" spans="1:10" ht="13.5" thickBot="1">
      <c r="A112" s="58" t="str">
        <f aca="true" t="shared" si="26" ref="A112:A121">A20</f>
        <v>BRUMATH C.G. STOSKOPF</v>
      </c>
      <c r="B112" s="38"/>
      <c r="C112" s="56"/>
      <c r="D112" s="38"/>
      <c r="E112" s="26"/>
      <c r="F112" s="54"/>
      <c r="G112" s="54"/>
      <c r="H112" s="54"/>
      <c r="I112" s="26"/>
      <c r="J112" s="26"/>
    </row>
    <row r="113" spans="1:10" ht="13.5" thickBot="1">
      <c r="A113" s="58" t="str">
        <f t="shared" si="26"/>
        <v>HAGUENAU</v>
      </c>
      <c r="B113" s="38"/>
      <c r="C113" s="56"/>
      <c r="D113" s="38"/>
      <c r="E113" s="26"/>
      <c r="F113" s="54"/>
      <c r="G113" s="54"/>
      <c r="H113" s="54"/>
      <c r="I113" s="26"/>
      <c r="J113" s="26"/>
    </row>
    <row r="114" spans="1:10" ht="13.5" thickBot="1">
      <c r="A114" s="58" t="str">
        <f t="shared" si="26"/>
        <v>NIEDERBRONN LES BAINS</v>
      </c>
      <c r="B114" s="38"/>
      <c r="C114" s="56">
        <v>8000</v>
      </c>
      <c r="D114" s="38"/>
      <c r="E114" s="26"/>
      <c r="F114" s="54"/>
      <c r="G114" s="54"/>
      <c r="H114" s="54"/>
      <c r="I114" s="26"/>
      <c r="J114" s="26"/>
    </row>
    <row r="115" spans="1:10" ht="13.5" thickBot="1">
      <c r="A115" s="58" t="str">
        <f t="shared" si="26"/>
        <v>PHALSBOURG</v>
      </c>
      <c r="B115" s="38"/>
      <c r="C115" s="56"/>
      <c r="D115" s="38"/>
      <c r="E115" s="26"/>
      <c r="F115" s="54"/>
      <c r="G115" s="54"/>
      <c r="H115" s="54"/>
      <c r="I115" s="26"/>
      <c r="J115" s="26"/>
    </row>
    <row r="116" spans="1:10" ht="13.5" thickBot="1">
      <c r="A116" s="58" t="str">
        <f t="shared" si="26"/>
        <v>SARREBOURG</v>
      </c>
      <c r="B116" s="38"/>
      <c r="C116" s="56"/>
      <c r="D116" s="38"/>
      <c r="E116" s="26"/>
      <c r="F116" s="54"/>
      <c r="G116" s="54"/>
      <c r="H116" s="54"/>
      <c r="I116" s="26"/>
      <c r="J116" s="26"/>
    </row>
    <row r="117" spans="1:10" ht="13.5" thickBot="1">
      <c r="A117" s="58" t="str">
        <f t="shared" si="26"/>
        <v>SAVERNE</v>
      </c>
      <c r="B117" s="38"/>
      <c r="C117" s="56">
        <v>1000</v>
      </c>
      <c r="D117" s="38"/>
      <c r="E117" s="26"/>
      <c r="F117" s="54"/>
      <c r="G117" s="54"/>
      <c r="H117" s="54"/>
      <c r="I117" s="26"/>
      <c r="J117" s="26"/>
    </row>
    <row r="118" spans="1:10" ht="13.5" thickBot="1">
      <c r="A118" s="58" t="str">
        <f t="shared" si="26"/>
        <v>WISSEMBOURG</v>
      </c>
      <c r="B118" s="38"/>
      <c r="C118" s="56"/>
      <c r="D118" s="38"/>
      <c r="E118" s="26"/>
      <c r="F118" s="54"/>
      <c r="G118" s="54"/>
      <c r="H118" s="54"/>
      <c r="I118" s="26"/>
      <c r="J118" s="26"/>
    </row>
    <row r="119" spans="1:10" ht="13.5" thickBot="1">
      <c r="A119" s="58" t="str">
        <f t="shared" si="26"/>
        <v>Club 8</v>
      </c>
      <c r="B119" s="38"/>
      <c r="C119" s="56"/>
      <c r="D119" s="38"/>
      <c r="E119" s="26"/>
      <c r="F119" s="54"/>
      <c r="G119" s="54"/>
      <c r="H119" s="54"/>
      <c r="I119" s="26"/>
      <c r="J119" s="26"/>
    </row>
    <row r="120" spans="1:10" ht="13.5" thickBot="1">
      <c r="A120" s="58" t="str">
        <f t="shared" si="26"/>
        <v>Club 9</v>
      </c>
      <c r="B120" s="38"/>
      <c r="C120" s="56"/>
      <c r="D120" s="38"/>
      <c r="E120" s="26"/>
      <c r="F120" s="54"/>
      <c r="G120" s="54"/>
      <c r="H120" s="54"/>
      <c r="I120" s="26"/>
      <c r="J120" s="26"/>
    </row>
    <row r="121" spans="1:10" ht="13.5" thickBot="1">
      <c r="A121" s="57" t="str">
        <f t="shared" si="26"/>
        <v>Club 10</v>
      </c>
      <c r="B121" s="38"/>
      <c r="C121" s="56"/>
      <c r="D121" s="38"/>
      <c r="E121" s="26"/>
      <c r="F121" s="54"/>
      <c r="G121" s="54"/>
      <c r="H121" s="54"/>
      <c r="I121" s="26"/>
      <c r="J121" s="26"/>
    </row>
    <row r="122" spans="1:10" ht="13.5" thickBot="1">
      <c r="A122" s="55" t="s">
        <v>4</v>
      </c>
      <c r="B122" s="38"/>
      <c r="C122" s="44">
        <f>SUM(C112:C121)</f>
        <v>9000</v>
      </c>
      <c r="D122" s="38"/>
      <c r="E122" s="26"/>
      <c r="F122" s="54"/>
      <c r="G122" s="54"/>
      <c r="H122" s="54"/>
      <c r="I122" s="26"/>
      <c r="J122" s="26"/>
    </row>
    <row r="123" spans="1:10" ht="12.75" customHeight="1">
      <c r="A123" s="395"/>
      <c r="B123" s="377"/>
      <c r="C123" s="377"/>
      <c r="D123" s="53"/>
      <c r="E123" s="377"/>
      <c r="F123" s="377"/>
      <c r="G123" s="377"/>
      <c r="H123" s="394"/>
      <c r="I123" s="394"/>
      <c r="J123" s="394"/>
    </row>
    <row r="124" spans="1:10" ht="13.5" customHeight="1" thickBot="1">
      <c r="A124" s="395"/>
      <c r="B124" s="42"/>
      <c r="C124" s="42"/>
      <c r="D124" s="42"/>
      <c r="E124" s="396"/>
      <c r="F124" s="396"/>
      <c r="G124" s="396"/>
      <c r="H124" s="41"/>
      <c r="I124" s="41"/>
      <c r="J124" s="41"/>
    </row>
    <row r="125" spans="1:10" ht="18.75" customHeight="1" thickBot="1">
      <c r="A125" s="52" t="str">
        <f>A2</f>
        <v>ZONE 51</v>
      </c>
      <c r="B125" s="354" t="s">
        <v>9</v>
      </c>
      <c r="C125" s="355"/>
      <c r="D125" s="355"/>
      <c r="E125" s="355"/>
      <c r="F125" s="355"/>
      <c r="G125" s="355"/>
      <c r="H125" s="355"/>
      <c r="I125" s="355"/>
      <c r="J125" s="356"/>
    </row>
    <row r="126" spans="2:10" ht="13.5" thickBot="1"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 customHeight="1">
      <c r="A127" s="50" t="s">
        <v>0</v>
      </c>
      <c r="B127" s="391" t="s">
        <v>16</v>
      </c>
      <c r="C127" s="392"/>
      <c r="D127" s="393"/>
      <c r="E127" s="391" t="s">
        <v>17</v>
      </c>
      <c r="F127" s="392"/>
      <c r="G127" s="393"/>
      <c r="H127" s="391" t="s">
        <v>18</v>
      </c>
      <c r="I127" s="392"/>
      <c r="J127" s="393"/>
    </row>
    <row r="128" spans="1:10" ht="13.5" customHeight="1" thickBot="1">
      <c r="A128" s="49"/>
      <c r="B128" s="21" t="s">
        <v>1</v>
      </c>
      <c r="C128" s="20" t="s">
        <v>2</v>
      </c>
      <c r="D128" s="19" t="s">
        <v>3</v>
      </c>
      <c r="E128" s="35" t="s">
        <v>1</v>
      </c>
      <c r="F128" s="20" t="s">
        <v>2</v>
      </c>
      <c r="G128" s="22" t="s">
        <v>3</v>
      </c>
      <c r="H128" s="21" t="s">
        <v>1</v>
      </c>
      <c r="I128" s="20" t="s">
        <v>2</v>
      </c>
      <c r="J128" s="19" t="s">
        <v>3</v>
      </c>
    </row>
    <row r="129" spans="1:10" ht="13.5" thickBot="1">
      <c r="A129" s="18" t="str">
        <f aca="true" t="shared" si="27" ref="A129:A138">A6</f>
        <v>BRUMATH C.G. STOSKOPF</v>
      </c>
      <c r="B129" s="47"/>
      <c r="C129" s="46"/>
      <c r="D129" s="45"/>
      <c r="E129" s="46"/>
      <c r="F129" s="46"/>
      <c r="G129" s="48"/>
      <c r="H129" s="47"/>
      <c r="I129" s="46"/>
      <c r="J129" s="45">
        <v>30</v>
      </c>
    </row>
    <row r="130" spans="1:10" ht="13.5" thickBot="1">
      <c r="A130" s="18" t="str">
        <f t="shared" si="27"/>
        <v>HAGUENAU</v>
      </c>
      <c r="B130" s="47"/>
      <c r="C130" s="46"/>
      <c r="D130" s="45"/>
      <c r="E130" s="46"/>
      <c r="F130" s="46"/>
      <c r="G130" s="48"/>
      <c r="H130" s="47"/>
      <c r="I130" s="46"/>
      <c r="J130" s="45"/>
    </row>
    <row r="131" spans="1:10" ht="13.5" thickBot="1">
      <c r="A131" s="18" t="str">
        <f t="shared" si="27"/>
        <v>NIEDERBRONN LES BAINS</v>
      </c>
      <c r="B131" s="47"/>
      <c r="C131" s="46">
        <v>8950</v>
      </c>
      <c r="D131" s="45">
        <v>250</v>
      </c>
      <c r="E131" s="46"/>
      <c r="F131" s="46"/>
      <c r="G131" s="48"/>
      <c r="H131" s="47"/>
      <c r="I131" s="46"/>
      <c r="J131" s="45"/>
    </row>
    <row r="132" spans="1:10" ht="13.5" thickBot="1">
      <c r="A132" s="18" t="str">
        <f t="shared" si="27"/>
        <v>PHALSBOURG</v>
      </c>
      <c r="B132" s="47"/>
      <c r="C132" s="46"/>
      <c r="D132" s="45"/>
      <c r="E132" s="46"/>
      <c r="F132" s="46"/>
      <c r="G132" s="48"/>
      <c r="H132" s="47">
        <v>700</v>
      </c>
      <c r="I132" s="46"/>
      <c r="J132" s="45"/>
    </row>
    <row r="133" spans="1:10" ht="13.5" thickBot="1">
      <c r="A133" s="18" t="str">
        <f t="shared" si="27"/>
        <v>SARREBOURG</v>
      </c>
      <c r="B133" s="47"/>
      <c r="C133" s="46"/>
      <c r="D133" s="45"/>
      <c r="E133" s="46">
        <v>1888</v>
      </c>
      <c r="F133" s="46"/>
      <c r="G133" s="48">
        <v>350</v>
      </c>
      <c r="H133" s="47"/>
      <c r="I133" s="46"/>
      <c r="J133" s="45"/>
    </row>
    <row r="134" spans="1:10" ht="13.5" thickBot="1">
      <c r="A134" s="18" t="str">
        <f t="shared" si="27"/>
        <v>SAVERNE</v>
      </c>
      <c r="B134" s="47"/>
      <c r="C134" s="46">
        <v>4000</v>
      </c>
      <c r="D134" s="45">
        <v>30</v>
      </c>
      <c r="E134" s="46"/>
      <c r="F134" s="46"/>
      <c r="G134" s="48"/>
      <c r="H134" s="47"/>
      <c r="I134" s="46"/>
      <c r="J134" s="45"/>
    </row>
    <row r="135" spans="1:10" ht="13.5" thickBot="1">
      <c r="A135" s="18" t="str">
        <f t="shared" si="27"/>
        <v>WISSEMBOURG</v>
      </c>
      <c r="B135" s="47"/>
      <c r="C135" s="46">
        <v>10649</v>
      </c>
      <c r="D135" s="45">
        <v>47</v>
      </c>
      <c r="E135" s="46"/>
      <c r="F135" s="46"/>
      <c r="G135" s="48"/>
      <c r="H135" s="47"/>
      <c r="I135" s="46"/>
      <c r="J135" s="45"/>
    </row>
    <row r="136" spans="1:10" ht="13.5" thickBot="1">
      <c r="A136" s="18" t="str">
        <f t="shared" si="27"/>
        <v>Club 8</v>
      </c>
      <c r="B136" s="47"/>
      <c r="C136" s="46"/>
      <c r="D136" s="45"/>
      <c r="E136" s="46"/>
      <c r="F136" s="46"/>
      <c r="G136" s="48"/>
      <c r="H136" s="47"/>
      <c r="I136" s="46"/>
      <c r="J136" s="45"/>
    </row>
    <row r="137" spans="1:10" ht="13.5" thickBot="1">
      <c r="A137" s="18" t="str">
        <f t="shared" si="27"/>
        <v>Club 9</v>
      </c>
      <c r="B137" s="47"/>
      <c r="C137" s="46"/>
      <c r="D137" s="45"/>
      <c r="E137" s="46"/>
      <c r="F137" s="46"/>
      <c r="G137" s="48"/>
      <c r="H137" s="47"/>
      <c r="I137" s="46"/>
      <c r="J137" s="45"/>
    </row>
    <row r="138" spans="1:10" ht="13.5" thickBot="1">
      <c r="A138" s="18" t="str">
        <f t="shared" si="27"/>
        <v>Club 10</v>
      </c>
      <c r="B138" s="47"/>
      <c r="C138" s="46"/>
      <c r="D138" s="45"/>
      <c r="E138" s="46"/>
      <c r="F138" s="46"/>
      <c r="G138" s="48"/>
      <c r="H138" s="47"/>
      <c r="I138" s="46"/>
      <c r="J138" s="45"/>
    </row>
    <row r="139" spans="1:10" ht="13.5" thickBot="1">
      <c r="A139" s="10" t="s">
        <v>4</v>
      </c>
      <c r="B139" s="44">
        <f aca="true" t="shared" si="28" ref="B139:J139">SUM(B129:B138)</f>
        <v>0</v>
      </c>
      <c r="C139" s="44">
        <f t="shared" si="28"/>
        <v>23599</v>
      </c>
      <c r="D139" s="44">
        <f t="shared" si="28"/>
        <v>327</v>
      </c>
      <c r="E139" s="44">
        <f t="shared" si="28"/>
        <v>1888</v>
      </c>
      <c r="F139" s="44">
        <f t="shared" si="28"/>
        <v>0</v>
      </c>
      <c r="G139" s="44">
        <f t="shared" si="28"/>
        <v>350</v>
      </c>
      <c r="H139" s="44">
        <f t="shared" si="28"/>
        <v>700</v>
      </c>
      <c r="I139" s="44">
        <f t="shared" si="28"/>
        <v>0</v>
      </c>
      <c r="J139" s="44">
        <f t="shared" si="28"/>
        <v>30</v>
      </c>
    </row>
    <row r="141" spans="1:10" ht="12.75" customHeight="1">
      <c r="A141" s="43"/>
      <c r="B141" s="42"/>
      <c r="C141" s="42"/>
      <c r="D141" s="42"/>
      <c r="E141" s="41"/>
      <c r="F141" s="41"/>
      <c r="G141" s="41"/>
      <c r="H141" s="41"/>
      <c r="I141" s="41"/>
      <c r="J141" s="41"/>
    </row>
    <row r="142" spans="1:10" ht="13.5" thickBot="1">
      <c r="A142" s="40"/>
      <c r="B142" s="39"/>
      <c r="C142" s="39"/>
      <c r="D142" s="39"/>
      <c r="E142" s="38"/>
      <c r="F142" s="38"/>
      <c r="G142" s="38"/>
      <c r="H142" s="38"/>
      <c r="I142" s="38"/>
      <c r="J142" s="38"/>
    </row>
    <row r="143" spans="1:10" ht="12.75" customHeight="1">
      <c r="A143" s="37" t="s">
        <v>0</v>
      </c>
      <c r="B143" s="365" t="s">
        <v>76</v>
      </c>
      <c r="C143" s="360" t="s">
        <v>19</v>
      </c>
      <c r="D143" s="361"/>
      <c r="E143" s="362"/>
      <c r="F143" s="360" t="s">
        <v>6</v>
      </c>
      <c r="G143" s="361"/>
      <c r="H143" s="362"/>
      <c r="I143" s="386" t="s">
        <v>5</v>
      </c>
      <c r="J143" s="364"/>
    </row>
    <row r="144" spans="1:10" ht="13.5" customHeight="1" thickBot="1">
      <c r="A144" s="36"/>
      <c r="B144" s="366"/>
      <c r="C144" s="35" t="s">
        <v>1</v>
      </c>
      <c r="D144" s="20" t="s">
        <v>2</v>
      </c>
      <c r="E144" s="22" t="s">
        <v>3</v>
      </c>
      <c r="F144" s="21" t="s">
        <v>1</v>
      </c>
      <c r="G144" s="20" t="s">
        <v>2</v>
      </c>
      <c r="H144" s="19" t="s">
        <v>3</v>
      </c>
      <c r="I144" s="387" t="s">
        <v>7</v>
      </c>
      <c r="J144" s="368"/>
    </row>
    <row r="145" spans="1:10" ht="13.5" thickBot="1">
      <c r="A145" s="18" t="str">
        <f aca="true" t="shared" si="29" ref="A145:A154">A6</f>
        <v>BRUMATH C.G. STOSKOPF</v>
      </c>
      <c r="B145" s="17">
        <f aca="true" t="shared" si="30" ref="B145:B150">B48</f>
        <v>13</v>
      </c>
      <c r="C145" s="16">
        <f>B129+E129+H129+B142</f>
        <v>0</v>
      </c>
      <c r="D145" s="15">
        <f>C129+F129+I129+C142</f>
        <v>0</v>
      </c>
      <c r="E145" s="14">
        <f>D129+G129+J129+D142</f>
        <v>30</v>
      </c>
      <c r="F145" s="13">
        <f aca="true" t="shared" si="31" ref="F145:F155">IF($B145=0,"",C145/$B145)</f>
        <v>0</v>
      </c>
      <c r="G145" s="13">
        <f aca="true" t="shared" si="32" ref="G145:G155">IF($B145=0,"",D145/$B145)</f>
        <v>0</v>
      </c>
      <c r="H145" s="12">
        <f aca="true" t="shared" si="33" ref="H145:H155">IF($B145=0,"",E145/$B145)</f>
        <v>2.3076923076923075</v>
      </c>
      <c r="I145" s="374">
        <f aca="true" t="shared" si="34" ref="I145:I154">C145+D145</f>
        <v>0</v>
      </c>
      <c r="J145" s="375"/>
    </row>
    <row r="146" spans="1:10" ht="13.5" thickBot="1">
      <c r="A146" s="18" t="str">
        <f t="shared" si="29"/>
        <v>HAGUENAU</v>
      </c>
      <c r="B146" s="17">
        <f t="shared" si="30"/>
        <v>22</v>
      </c>
      <c r="C146" s="16">
        <f aca="true" t="shared" si="35" ref="C146:C154">B130+E130+H130</f>
        <v>0</v>
      </c>
      <c r="D146" s="15">
        <f aca="true" t="shared" si="36" ref="D146:D154">C130+F130+I130</f>
        <v>0</v>
      </c>
      <c r="E146" s="14">
        <f aca="true" t="shared" si="37" ref="E146:E154">D130+G130+J130</f>
        <v>0</v>
      </c>
      <c r="F146" s="13">
        <f t="shared" si="31"/>
        <v>0</v>
      </c>
      <c r="G146" s="13">
        <f t="shared" si="32"/>
        <v>0</v>
      </c>
      <c r="H146" s="12">
        <f t="shared" si="33"/>
        <v>0</v>
      </c>
      <c r="I146" s="374">
        <f t="shared" si="34"/>
        <v>0</v>
      </c>
      <c r="J146" s="375"/>
    </row>
    <row r="147" spans="1:10" ht="13.5" thickBot="1">
      <c r="A147" s="18" t="str">
        <f t="shared" si="29"/>
        <v>NIEDERBRONN LES BAINS</v>
      </c>
      <c r="B147" s="17">
        <f t="shared" si="30"/>
        <v>7</v>
      </c>
      <c r="C147" s="16">
        <f t="shared" si="35"/>
        <v>0</v>
      </c>
      <c r="D147" s="15">
        <f t="shared" si="36"/>
        <v>8950</v>
      </c>
      <c r="E147" s="14">
        <f t="shared" si="37"/>
        <v>250</v>
      </c>
      <c r="F147" s="13">
        <f t="shared" si="31"/>
        <v>0</v>
      </c>
      <c r="G147" s="13">
        <f t="shared" si="32"/>
        <v>1278.5714285714287</v>
      </c>
      <c r="H147" s="12">
        <f t="shared" si="33"/>
        <v>35.714285714285715</v>
      </c>
      <c r="I147" s="374">
        <f t="shared" si="34"/>
        <v>8950</v>
      </c>
      <c r="J147" s="375"/>
    </row>
    <row r="148" spans="1:10" ht="13.5" thickBot="1">
      <c r="A148" s="18" t="str">
        <f t="shared" si="29"/>
        <v>PHALSBOURG</v>
      </c>
      <c r="B148" s="17">
        <f t="shared" si="30"/>
        <v>23</v>
      </c>
      <c r="C148" s="16">
        <f t="shared" si="35"/>
        <v>700</v>
      </c>
      <c r="D148" s="15">
        <f t="shared" si="36"/>
        <v>0</v>
      </c>
      <c r="E148" s="14">
        <f t="shared" si="37"/>
        <v>0</v>
      </c>
      <c r="F148" s="13">
        <f t="shared" si="31"/>
        <v>30.434782608695652</v>
      </c>
      <c r="G148" s="13">
        <f t="shared" si="32"/>
        <v>0</v>
      </c>
      <c r="H148" s="12">
        <f t="shared" si="33"/>
        <v>0</v>
      </c>
      <c r="I148" s="374">
        <f t="shared" si="34"/>
        <v>700</v>
      </c>
      <c r="J148" s="375"/>
    </row>
    <row r="149" spans="1:10" ht="13.5" thickBot="1">
      <c r="A149" s="18" t="str">
        <f t="shared" si="29"/>
        <v>SARREBOURG</v>
      </c>
      <c r="B149" s="17">
        <f t="shared" si="30"/>
        <v>21</v>
      </c>
      <c r="C149" s="16">
        <f t="shared" si="35"/>
        <v>1888</v>
      </c>
      <c r="D149" s="15">
        <f t="shared" si="36"/>
        <v>0</v>
      </c>
      <c r="E149" s="14">
        <f t="shared" si="37"/>
        <v>350</v>
      </c>
      <c r="F149" s="13">
        <f t="shared" si="31"/>
        <v>89.9047619047619</v>
      </c>
      <c r="G149" s="13">
        <f t="shared" si="32"/>
        <v>0</v>
      </c>
      <c r="H149" s="12">
        <f t="shared" si="33"/>
        <v>16.666666666666668</v>
      </c>
      <c r="I149" s="374">
        <f t="shared" si="34"/>
        <v>1888</v>
      </c>
      <c r="J149" s="375"/>
    </row>
    <row r="150" spans="1:10" ht="13.5" thickBot="1">
      <c r="A150" s="18" t="str">
        <f t="shared" si="29"/>
        <v>SAVERNE</v>
      </c>
      <c r="B150" s="17">
        <f t="shared" si="30"/>
        <v>31</v>
      </c>
      <c r="C150" s="16">
        <f t="shared" si="35"/>
        <v>0</v>
      </c>
      <c r="D150" s="15">
        <f t="shared" si="36"/>
        <v>4000</v>
      </c>
      <c r="E150" s="14">
        <f t="shared" si="37"/>
        <v>30</v>
      </c>
      <c r="F150" s="13">
        <f t="shared" si="31"/>
        <v>0</v>
      </c>
      <c r="G150" s="13">
        <f t="shared" si="32"/>
        <v>129.03225806451613</v>
      </c>
      <c r="H150" s="12">
        <f t="shared" si="33"/>
        <v>0.967741935483871</v>
      </c>
      <c r="I150" s="374">
        <f t="shared" si="34"/>
        <v>4000</v>
      </c>
      <c r="J150" s="375"/>
    </row>
    <row r="151" spans="1:10" ht="13.5" thickBot="1">
      <c r="A151" s="18" t="str">
        <f t="shared" si="29"/>
        <v>WISSEMBOURG</v>
      </c>
      <c r="B151" s="17">
        <f>B54</f>
        <v>21</v>
      </c>
      <c r="C151" s="16">
        <f t="shared" si="35"/>
        <v>0</v>
      </c>
      <c r="D151" s="15">
        <f t="shared" si="36"/>
        <v>10649</v>
      </c>
      <c r="E151" s="14">
        <f t="shared" si="37"/>
        <v>47</v>
      </c>
      <c r="F151" s="13">
        <f t="shared" si="31"/>
        <v>0</v>
      </c>
      <c r="G151" s="13">
        <f t="shared" si="32"/>
        <v>507.0952380952381</v>
      </c>
      <c r="H151" s="12">
        <f t="shared" si="33"/>
        <v>2.238095238095238</v>
      </c>
      <c r="I151" s="374">
        <f t="shared" si="34"/>
        <v>10649</v>
      </c>
      <c r="J151" s="375"/>
    </row>
    <row r="152" spans="1:10" ht="13.5" thickBot="1">
      <c r="A152" s="18" t="str">
        <f t="shared" si="29"/>
        <v>Club 8</v>
      </c>
      <c r="B152" s="17">
        <f>B55</f>
        <v>0</v>
      </c>
      <c r="C152" s="16">
        <f t="shared" si="35"/>
        <v>0</v>
      </c>
      <c r="D152" s="15">
        <f t="shared" si="36"/>
        <v>0</v>
      </c>
      <c r="E152" s="14">
        <f t="shared" si="37"/>
        <v>0</v>
      </c>
      <c r="F152" s="13">
        <f t="shared" si="31"/>
      </c>
      <c r="G152" s="13">
        <f t="shared" si="32"/>
      </c>
      <c r="H152" s="12">
        <f t="shared" si="33"/>
      </c>
      <c r="I152" s="374">
        <f t="shared" si="34"/>
        <v>0</v>
      </c>
      <c r="J152" s="375"/>
    </row>
    <row r="153" spans="1:10" ht="13.5" thickBot="1">
      <c r="A153" s="18" t="str">
        <f t="shared" si="29"/>
        <v>Club 9</v>
      </c>
      <c r="B153" s="17">
        <f>B56</f>
        <v>0</v>
      </c>
      <c r="C153" s="16">
        <f t="shared" si="35"/>
        <v>0</v>
      </c>
      <c r="D153" s="15">
        <f t="shared" si="36"/>
        <v>0</v>
      </c>
      <c r="E153" s="14">
        <f t="shared" si="37"/>
        <v>0</v>
      </c>
      <c r="F153" s="13">
        <f t="shared" si="31"/>
      </c>
      <c r="G153" s="13">
        <f t="shared" si="32"/>
      </c>
      <c r="H153" s="12">
        <f t="shared" si="33"/>
      </c>
      <c r="I153" s="374">
        <f t="shared" si="34"/>
        <v>0</v>
      </c>
      <c r="J153" s="375"/>
    </row>
    <row r="154" spans="1:10" ht="13.5" thickBot="1">
      <c r="A154" s="18" t="str">
        <f t="shared" si="29"/>
        <v>Club 10</v>
      </c>
      <c r="B154" s="17">
        <f>B57</f>
        <v>0</v>
      </c>
      <c r="C154" s="16">
        <f t="shared" si="35"/>
        <v>0</v>
      </c>
      <c r="D154" s="15">
        <f t="shared" si="36"/>
        <v>0</v>
      </c>
      <c r="E154" s="14">
        <f t="shared" si="37"/>
        <v>0</v>
      </c>
      <c r="F154" s="13">
        <f t="shared" si="31"/>
      </c>
      <c r="G154" s="13">
        <f t="shared" si="32"/>
      </c>
      <c r="H154" s="12">
        <f t="shared" si="33"/>
      </c>
      <c r="I154" s="374">
        <f t="shared" si="34"/>
        <v>0</v>
      </c>
      <c r="J154" s="375"/>
    </row>
    <row r="155" spans="1:10" ht="13.5" thickBot="1">
      <c r="A155" s="34" t="s">
        <v>4</v>
      </c>
      <c r="B155" s="10">
        <f>SUM(B145:B154)</f>
        <v>138</v>
      </c>
      <c r="C155" s="33">
        <f>SUM(C145:C154)</f>
        <v>2588</v>
      </c>
      <c r="D155" s="32">
        <f>SUM(D145:D154)</f>
        <v>23599</v>
      </c>
      <c r="E155" s="31">
        <f>SUM(E145:E154)</f>
        <v>707</v>
      </c>
      <c r="F155" s="6">
        <f t="shared" si="31"/>
        <v>18.753623188405797</v>
      </c>
      <c r="G155" s="6">
        <f t="shared" si="32"/>
        <v>171.0072463768116</v>
      </c>
      <c r="H155" s="5">
        <f t="shared" si="33"/>
        <v>5.1231884057971016</v>
      </c>
      <c r="I155" s="378">
        <f>SUM(I145:J154)</f>
        <v>26187</v>
      </c>
      <c r="J155" s="379"/>
    </row>
    <row r="156" spans="1:10" ht="12.75">
      <c r="A156" s="26"/>
      <c r="B156" s="26"/>
      <c r="C156" s="26"/>
      <c r="D156" s="26"/>
      <c r="E156" s="26"/>
      <c r="F156" s="27"/>
      <c r="G156" s="27"/>
      <c r="H156" s="27"/>
      <c r="I156" s="26"/>
      <c r="J156" s="26"/>
    </row>
    <row r="157" spans="1:10" ht="12.75">
      <c r="A157" s="26"/>
      <c r="B157" s="26"/>
      <c r="C157" s="26"/>
      <c r="D157" s="26"/>
      <c r="E157" s="26"/>
      <c r="F157" s="27"/>
      <c r="G157" s="27"/>
      <c r="H157" s="27"/>
      <c r="I157" s="26"/>
      <c r="J157" s="26"/>
    </row>
    <row r="158" spans="1:10" ht="18" customHeight="1">
      <c r="A158" s="30" t="str">
        <f>A2</f>
        <v>ZONE 51</v>
      </c>
      <c r="B158" s="397" t="s">
        <v>68</v>
      </c>
      <c r="C158" s="397"/>
      <c r="D158" s="397"/>
      <c r="E158" s="397"/>
      <c r="F158" s="397"/>
      <c r="G158" s="397"/>
      <c r="H158" s="397"/>
      <c r="I158" s="397"/>
      <c r="J158" s="397"/>
    </row>
    <row r="159" spans="1:10" ht="12.75">
      <c r="A159" s="399" t="s">
        <v>0</v>
      </c>
      <c r="B159" s="401" t="s">
        <v>3</v>
      </c>
      <c r="C159" s="26"/>
      <c r="D159" s="26"/>
      <c r="E159" s="26"/>
      <c r="F159" s="27"/>
      <c r="G159" s="27"/>
      <c r="H159" s="27"/>
      <c r="I159" s="26"/>
      <c r="J159" s="26"/>
    </row>
    <row r="160" spans="1:10" ht="12.75">
      <c r="A160" s="400"/>
      <c r="B160" s="402"/>
      <c r="C160" s="26"/>
      <c r="D160" s="26"/>
      <c r="E160" s="26"/>
      <c r="F160" s="27"/>
      <c r="G160" s="27"/>
      <c r="H160" s="27"/>
      <c r="I160" s="26"/>
      <c r="J160" s="26"/>
    </row>
    <row r="161" spans="1:10" ht="12.75">
      <c r="A161" s="298" t="str">
        <f aca="true" t="shared" si="38" ref="A161:A170">(A6)</f>
        <v>BRUMATH C.G. STOSKOPF</v>
      </c>
      <c r="B161" s="29"/>
      <c r="C161" s="26"/>
      <c r="D161" s="26"/>
      <c r="E161" s="26"/>
      <c r="F161" s="27"/>
      <c r="G161" s="27"/>
      <c r="H161" s="27"/>
      <c r="I161" s="26"/>
      <c r="J161" s="26"/>
    </row>
    <row r="162" spans="1:10" ht="12.75">
      <c r="A162" s="298" t="str">
        <f t="shared" si="38"/>
        <v>HAGUENAU</v>
      </c>
      <c r="B162" s="29"/>
      <c r="C162" s="26"/>
      <c r="D162" s="26"/>
      <c r="E162" s="26"/>
      <c r="F162" s="27"/>
      <c r="G162" s="27"/>
      <c r="H162" s="27"/>
      <c r="I162" s="26"/>
      <c r="J162" s="26"/>
    </row>
    <row r="163" spans="1:10" ht="12.75">
      <c r="A163" s="298" t="str">
        <f t="shared" si="38"/>
        <v>NIEDERBRONN LES BAINS</v>
      </c>
      <c r="B163" s="29"/>
      <c r="C163" s="26"/>
      <c r="D163" s="26"/>
      <c r="E163" s="26"/>
      <c r="F163" s="27"/>
      <c r="G163" s="27"/>
      <c r="H163" s="27"/>
      <c r="I163" s="26"/>
      <c r="J163" s="26"/>
    </row>
    <row r="164" spans="1:10" ht="12.75">
      <c r="A164" s="298" t="str">
        <f t="shared" si="38"/>
        <v>PHALSBOURG</v>
      </c>
      <c r="B164" s="29"/>
      <c r="C164" s="26"/>
      <c r="D164" s="26"/>
      <c r="E164" s="26"/>
      <c r="F164" s="27"/>
      <c r="G164" s="27"/>
      <c r="H164" s="27"/>
      <c r="I164" s="26"/>
      <c r="J164" s="26"/>
    </row>
    <row r="165" spans="1:10" ht="12.75">
      <c r="A165" s="298" t="str">
        <f t="shared" si="38"/>
        <v>SARREBOURG</v>
      </c>
      <c r="B165" s="29"/>
      <c r="C165" s="26"/>
      <c r="D165" s="26"/>
      <c r="E165" s="26"/>
      <c r="F165" s="27"/>
      <c r="G165" s="27"/>
      <c r="H165" s="27"/>
      <c r="I165" s="26"/>
      <c r="J165" s="26"/>
    </row>
    <row r="166" spans="1:10" ht="12.75">
      <c r="A166" s="298" t="str">
        <f t="shared" si="38"/>
        <v>SAVERNE</v>
      </c>
      <c r="B166" s="29">
        <v>2000</v>
      </c>
      <c r="C166" s="26"/>
      <c r="D166" s="26"/>
      <c r="E166" s="26"/>
      <c r="F166" s="27"/>
      <c r="G166" s="27"/>
      <c r="H166" s="27"/>
      <c r="I166" s="26"/>
      <c r="J166" s="26"/>
    </row>
    <row r="167" spans="1:10" ht="12.75">
      <c r="A167" s="298" t="str">
        <f t="shared" si="38"/>
        <v>WISSEMBOURG</v>
      </c>
      <c r="B167" s="29"/>
      <c r="C167" s="26"/>
      <c r="D167" s="26"/>
      <c r="E167" s="26"/>
      <c r="F167" s="27"/>
      <c r="G167" s="27"/>
      <c r="H167" s="27"/>
      <c r="I167" s="26"/>
      <c r="J167" s="26"/>
    </row>
    <row r="168" spans="1:10" ht="12.75">
      <c r="A168" s="298" t="str">
        <f t="shared" si="38"/>
        <v>Club 8</v>
      </c>
      <c r="B168" s="29"/>
      <c r="C168" s="26"/>
      <c r="D168" s="26"/>
      <c r="E168" s="26"/>
      <c r="F168" s="27"/>
      <c r="G168" s="27"/>
      <c r="H168" s="27"/>
      <c r="I168" s="26"/>
      <c r="J168" s="26"/>
    </row>
    <row r="169" spans="1:10" ht="12.75">
      <c r="A169" s="298" t="str">
        <f t="shared" si="38"/>
        <v>Club 9</v>
      </c>
      <c r="B169" s="29"/>
      <c r="C169" s="26"/>
      <c r="D169" s="26"/>
      <c r="E169" s="26"/>
      <c r="F169" s="27"/>
      <c r="G169" s="27"/>
      <c r="H169" s="27"/>
      <c r="I169" s="26"/>
      <c r="J169" s="26"/>
    </row>
    <row r="170" spans="1:10" ht="13.5" thickBot="1">
      <c r="A170" s="299" t="str">
        <f t="shared" si="38"/>
        <v>Club 10</v>
      </c>
      <c r="B170" s="28"/>
      <c r="C170" s="26"/>
      <c r="D170" s="26"/>
      <c r="E170" s="26"/>
      <c r="F170" s="27"/>
      <c r="G170" s="27"/>
      <c r="H170" s="27"/>
      <c r="I170" s="26"/>
      <c r="J170" s="26"/>
    </row>
    <row r="171" spans="1:2" ht="17.25" customHeight="1" thickBot="1">
      <c r="A171" s="25" t="s">
        <v>69</v>
      </c>
      <c r="B171" s="10">
        <f>SUM(B161:B170)</f>
        <v>2000</v>
      </c>
    </row>
    <row r="172" spans="1:10" ht="20.25" customHeight="1" thickBot="1">
      <c r="A172" s="398" t="s">
        <v>40</v>
      </c>
      <c r="B172" s="398"/>
      <c r="C172" s="398"/>
      <c r="D172" s="398"/>
      <c r="E172" s="398"/>
      <c r="F172" s="398"/>
      <c r="G172" s="398"/>
      <c r="H172" s="398"/>
      <c r="I172" s="398"/>
      <c r="J172" s="398"/>
    </row>
    <row r="173" spans="1:10" ht="12.75" customHeight="1">
      <c r="A173" s="24" t="s">
        <v>0</v>
      </c>
      <c r="B173" s="365" t="s">
        <v>76</v>
      </c>
      <c r="C173" s="360" t="s">
        <v>5</v>
      </c>
      <c r="D173" s="361"/>
      <c r="E173" s="362"/>
      <c r="F173" s="360" t="s">
        <v>6</v>
      </c>
      <c r="G173" s="361"/>
      <c r="H173" s="362"/>
      <c r="I173" s="386" t="s">
        <v>5</v>
      </c>
      <c r="J173" s="364"/>
    </row>
    <row r="174" spans="1:10" ht="13.5" customHeight="1" thickBot="1">
      <c r="A174" s="23"/>
      <c r="B174" s="366"/>
      <c r="C174" s="20" t="s">
        <v>1</v>
      </c>
      <c r="D174" s="20" t="s">
        <v>2</v>
      </c>
      <c r="E174" s="22" t="s">
        <v>3</v>
      </c>
      <c r="F174" s="21" t="s">
        <v>1</v>
      </c>
      <c r="G174" s="20" t="s">
        <v>2</v>
      </c>
      <c r="H174" s="19" t="s">
        <v>3</v>
      </c>
      <c r="I174" s="387" t="s">
        <v>7</v>
      </c>
      <c r="J174" s="368"/>
    </row>
    <row r="175" spans="1:10" ht="13.5" thickBot="1">
      <c r="A175" s="18" t="str">
        <f aca="true" t="shared" si="39" ref="A175:A184">A6</f>
        <v>BRUMATH C.G. STOSKOPF</v>
      </c>
      <c r="B175" s="17">
        <f aca="true" t="shared" si="40" ref="B175:B184">B48</f>
        <v>13</v>
      </c>
      <c r="C175" s="16">
        <f aca="true" t="shared" si="41" ref="C175:D184">C48+C98+C145</f>
        <v>3600</v>
      </c>
      <c r="D175" s="15">
        <f t="shared" si="41"/>
        <v>0</v>
      </c>
      <c r="E175" s="14">
        <f aca="true" t="shared" si="42" ref="E175:E184">E48+E98+E145+B161</f>
        <v>500</v>
      </c>
      <c r="F175" s="13">
        <f aca="true" t="shared" si="43" ref="F175:F185">IF($B175=0,"",C175/$B175)</f>
        <v>276.9230769230769</v>
      </c>
      <c r="G175" s="13">
        <f aca="true" t="shared" si="44" ref="G175:G185">IF($B175=0,"",D175/$B175)</f>
        <v>0</v>
      </c>
      <c r="H175" s="12">
        <f aca="true" t="shared" si="45" ref="H175:H185">IF($B175=0,"",E175/$B175)</f>
        <v>38.46153846153846</v>
      </c>
      <c r="I175" s="374">
        <f aca="true" t="shared" si="46" ref="I175:I184">C175+D175</f>
        <v>3600</v>
      </c>
      <c r="J175" s="375"/>
    </row>
    <row r="176" spans="1:10" ht="13.5" thickBot="1">
      <c r="A176" s="18" t="str">
        <f t="shared" si="39"/>
        <v>HAGUENAU</v>
      </c>
      <c r="B176" s="17">
        <f t="shared" si="40"/>
        <v>22</v>
      </c>
      <c r="C176" s="16">
        <f t="shared" si="41"/>
        <v>7750</v>
      </c>
      <c r="D176" s="15">
        <f t="shared" si="41"/>
        <v>0</v>
      </c>
      <c r="E176" s="14">
        <f t="shared" si="42"/>
        <v>1400</v>
      </c>
      <c r="F176" s="13">
        <f t="shared" si="43"/>
        <v>352.27272727272725</v>
      </c>
      <c r="G176" s="13">
        <f t="shared" si="44"/>
        <v>0</v>
      </c>
      <c r="H176" s="12">
        <f t="shared" si="45"/>
        <v>63.63636363636363</v>
      </c>
      <c r="I176" s="374">
        <f t="shared" si="46"/>
        <v>7750</v>
      </c>
      <c r="J176" s="375"/>
    </row>
    <row r="177" spans="1:10" ht="13.5" thickBot="1">
      <c r="A177" s="18" t="str">
        <f t="shared" si="39"/>
        <v>NIEDERBRONN LES BAINS</v>
      </c>
      <c r="B177" s="17">
        <f t="shared" si="40"/>
        <v>7</v>
      </c>
      <c r="C177" s="16">
        <f t="shared" si="41"/>
        <v>6350</v>
      </c>
      <c r="D177" s="15">
        <f t="shared" si="41"/>
        <v>8950</v>
      </c>
      <c r="E177" s="14">
        <f t="shared" si="42"/>
        <v>2780</v>
      </c>
      <c r="F177" s="13">
        <f t="shared" si="43"/>
        <v>907.1428571428571</v>
      </c>
      <c r="G177" s="13">
        <f t="shared" si="44"/>
        <v>1278.5714285714287</v>
      </c>
      <c r="H177" s="12">
        <f t="shared" si="45"/>
        <v>397.14285714285717</v>
      </c>
      <c r="I177" s="374">
        <f t="shared" si="46"/>
        <v>15300</v>
      </c>
      <c r="J177" s="375"/>
    </row>
    <row r="178" spans="1:10" ht="13.5" thickBot="1">
      <c r="A178" s="18" t="str">
        <f t="shared" si="39"/>
        <v>PHALSBOURG</v>
      </c>
      <c r="B178" s="17">
        <f t="shared" si="40"/>
        <v>23</v>
      </c>
      <c r="C178" s="16">
        <f t="shared" si="41"/>
        <v>6352</v>
      </c>
      <c r="D178" s="15">
        <f t="shared" si="41"/>
        <v>6477</v>
      </c>
      <c r="E178" s="14">
        <f t="shared" si="42"/>
        <v>369</v>
      </c>
      <c r="F178" s="13">
        <f t="shared" si="43"/>
        <v>276.17391304347825</v>
      </c>
      <c r="G178" s="13">
        <f t="shared" si="44"/>
        <v>281.60869565217394</v>
      </c>
      <c r="H178" s="12">
        <f t="shared" si="45"/>
        <v>16.043478260869566</v>
      </c>
      <c r="I178" s="374">
        <f t="shared" si="46"/>
        <v>12829</v>
      </c>
      <c r="J178" s="375"/>
    </row>
    <row r="179" spans="1:10" ht="13.5" thickBot="1">
      <c r="A179" s="18" t="str">
        <f t="shared" si="39"/>
        <v>SARREBOURG</v>
      </c>
      <c r="B179" s="17">
        <f t="shared" si="40"/>
        <v>21</v>
      </c>
      <c r="C179" s="16">
        <f t="shared" si="41"/>
        <v>5938</v>
      </c>
      <c r="D179" s="15">
        <f t="shared" si="41"/>
        <v>0</v>
      </c>
      <c r="E179" s="14">
        <f t="shared" si="42"/>
        <v>637</v>
      </c>
      <c r="F179" s="13">
        <f t="shared" si="43"/>
        <v>282.76190476190476</v>
      </c>
      <c r="G179" s="13">
        <f t="shared" si="44"/>
        <v>0</v>
      </c>
      <c r="H179" s="12">
        <f t="shared" si="45"/>
        <v>30.333333333333332</v>
      </c>
      <c r="I179" s="374">
        <f t="shared" si="46"/>
        <v>5938</v>
      </c>
      <c r="J179" s="375"/>
    </row>
    <row r="180" spans="1:10" ht="13.5" thickBot="1">
      <c r="A180" s="18" t="str">
        <f t="shared" si="39"/>
        <v>SAVERNE</v>
      </c>
      <c r="B180" s="17">
        <f t="shared" si="40"/>
        <v>31</v>
      </c>
      <c r="C180" s="16">
        <f t="shared" si="41"/>
        <v>17888</v>
      </c>
      <c r="D180" s="15">
        <f t="shared" si="41"/>
        <v>4000</v>
      </c>
      <c r="E180" s="14">
        <f t="shared" si="42"/>
        <v>2647</v>
      </c>
      <c r="F180" s="13">
        <f t="shared" si="43"/>
        <v>577.0322580645161</v>
      </c>
      <c r="G180" s="13">
        <f t="shared" si="44"/>
        <v>129.03225806451613</v>
      </c>
      <c r="H180" s="12">
        <f t="shared" si="45"/>
        <v>85.38709677419355</v>
      </c>
      <c r="I180" s="374">
        <f t="shared" si="46"/>
        <v>21888</v>
      </c>
      <c r="J180" s="375"/>
    </row>
    <row r="181" spans="1:10" ht="13.5" thickBot="1">
      <c r="A181" s="18" t="str">
        <f t="shared" si="39"/>
        <v>WISSEMBOURG</v>
      </c>
      <c r="B181" s="17">
        <f t="shared" si="40"/>
        <v>21</v>
      </c>
      <c r="C181" s="16">
        <f t="shared" si="41"/>
        <v>7900</v>
      </c>
      <c r="D181" s="15">
        <f t="shared" si="41"/>
        <v>10649</v>
      </c>
      <c r="E181" s="14">
        <f t="shared" si="42"/>
        <v>1681</v>
      </c>
      <c r="F181" s="13">
        <f t="shared" si="43"/>
        <v>376.1904761904762</v>
      </c>
      <c r="G181" s="13">
        <f t="shared" si="44"/>
        <v>507.0952380952381</v>
      </c>
      <c r="H181" s="12">
        <f t="shared" si="45"/>
        <v>80.04761904761905</v>
      </c>
      <c r="I181" s="374">
        <f t="shared" si="46"/>
        <v>18549</v>
      </c>
      <c r="J181" s="375"/>
    </row>
    <row r="182" spans="1:10" ht="13.5" thickBot="1">
      <c r="A182" s="18" t="str">
        <f t="shared" si="39"/>
        <v>Club 8</v>
      </c>
      <c r="B182" s="17">
        <f t="shared" si="40"/>
        <v>0</v>
      </c>
      <c r="C182" s="16">
        <f t="shared" si="41"/>
        <v>0</v>
      </c>
      <c r="D182" s="15">
        <f t="shared" si="41"/>
        <v>0</v>
      </c>
      <c r="E182" s="14">
        <f t="shared" si="42"/>
        <v>0</v>
      </c>
      <c r="F182" s="13">
        <f t="shared" si="43"/>
      </c>
      <c r="G182" s="13">
        <f t="shared" si="44"/>
      </c>
      <c r="H182" s="12">
        <f t="shared" si="45"/>
      </c>
      <c r="I182" s="374">
        <f t="shared" si="46"/>
        <v>0</v>
      </c>
      <c r="J182" s="375"/>
    </row>
    <row r="183" spans="1:10" ht="13.5" thickBot="1">
      <c r="A183" s="18" t="str">
        <f t="shared" si="39"/>
        <v>Club 9</v>
      </c>
      <c r="B183" s="17">
        <f t="shared" si="40"/>
        <v>0</v>
      </c>
      <c r="C183" s="16">
        <f t="shared" si="41"/>
        <v>0</v>
      </c>
      <c r="D183" s="15">
        <f t="shared" si="41"/>
        <v>0</v>
      </c>
      <c r="E183" s="14">
        <f t="shared" si="42"/>
        <v>0</v>
      </c>
      <c r="F183" s="13">
        <f t="shared" si="43"/>
      </c>
      <c r="G183" s="13">
        <f t="shared" si="44"/>
      </c>
      <c r="H183" s="12">
        <f t="shared" si="45"/>
      </c>
      <c r="I183" s="374">
        <f t="shared" si="46"/>
        <v>0</v>
      </c>
      <c r="J183" s="375"/>
    </row>
    <row r="184" spans="1:10" ht="13.5" thickBot="1">
      <c r="A184" s="18" t="str">
        <f t="shared" si="39"/>
        <v>Club 10</v>
      </c>
      <c r="B184" s="17">
        <f t="shared" si="40"/>
        <v>0</v>
      </c>
      <c r="C184" s="16">
        <f t="shared" si="41"/>
        <v>0</v>
      </c>
      <c r="D184" s="15">
        <f t="shared" si="41"/>
        <v>0</v>
      </c>
      <c r="E184" s="14">
        <f t="shared" si="42"/>
        <v>0</v>
      </c>
      <c r="F184" s="13">
        <f t="shared" si="43"/>
      </c>
      <c r="G184" s="13">
        <f t="shared" si="44"/>
      </c>
      <c r="H184" s="12">
        <f t="shared" si="45"/>
      </c>
      <c r="I184" s="374">
        <f t="shared" si="46"/>
        <v>0</v>
      </c>
      <c r="J184" s="375"/>
    </row>
    <row r="185" spans="1:10" s="4" customFormat="1" ht="16.5" thickBot="1">
      <c r="A185" s="11" t="s">
        <v>4</v>
      </c>
      <c r="B185" s="10">
        <f>SUM(B175:B184)</f>
        <v>138</v>
      </c>
      <c r="C185" s="9">
        <f>SUM(C175:C184)</f>
        <v>55778</v>
      </c>
      <c r="D185" s="8">
        <f>SUM(D175:D184)</f>
        <v>30076</v>
      </c>
      <c r="E185" s="7">
        <f>SUM(E175:E184)</f>
        <v>10014</v>
      </c>
      <c r="F185" s="6">
        <f t="shared" si="43"/>
        <v>404.18840579710144</v>
      </c>
      <c r="G185" s="6">
        <f t="shared" si="44"/>
        <v>217.94202898550725</v>
      </c>
      <c r="H185" s="5">
        <f t="shared" si="45"/>
        <v>72.56521739130434</v>
      </c>
      <c r="I185" s="378">
        <f>SUM(I175:J184)</f>
        <v>85854</v>
      </c>
      <c r="J185" s="379"/>
    </row>
    <row r="215" ht="61.5" customHeight="1"/>
    <row r="217" ht="9" customHeight="1"/>
  </sheetData>
  <sheetProtection password="CAC7" sheet="1" objects="1" scenarios="1"/>
  <mergeCells count="103">
    <mergeCell ref="I184:J184"/>
    <mergeCell ref="C173:E173"/>
    <mergeCell ref="I183:J183"/>
    <mergeCell ref="I185:J185"/>
    <mergeCell ref="I175:J175"/>
    <mergeCell ref="I176:J176"/>
    <mergeCell ref="I177:J177"/>
    <mergeCell ref="I178:J178"/>
    <mergeCell ref="I179:J179"/>
    <mergeCell ref="I180:J180"/>
    <mergeCell ref="I181:J181"/>
    <mergeCell ref="F143:H143"/>
    <mergeCell ref="I146:J146"/>
    <mergeCell ref="I182:J182"/>
    <mergeCell ref="B173:B174"/>
    <mergeCell ref="B159:B160"/>
    <mergeCell ref="I174:J174"/>
    <mergeCell ref="F173:H173"/>
    <mergeCell ref="A172:J172"/>
    <mergeCell ref="A159:A160"/>
    <mergeCell ref="I173:J173"/>
    <mergeCell ref="B158:J158"/>
    <mergeCell ref="I151:J151"/>
    <mergeCell ref="I152:J152"/>
    <mergeCell ref="I153:J153"/>
    <mergeCell ref="I155:J155"/>
    <mergeCell ref="I154:J154"/>
    <mergeCell ref="B125:J125"/>
    <mergeCell ref="H127:J127"/>
    <mergeCell ref="I143:J143"/>
    <mergeCell ref="I148:J148"/>
    <mergeCell ref="C143:E143"/>
    <mergeCell ref="I108:J108"/>
    <mergeCell ref="B127:D127"/>
    <mergeCell ref="B143:B144"/>
    <mergeCell ref="I147:J147"/>
    <mergeCell ref="I145:J145"/>
    <mergeCell ref="E127:G127"/>
    <mergeCell ref="I144:J144"/>
    <mergeCell ref="I149:J149"/>
    <mergeCell ref="I150:J150"/>
    <mergeCell ref="A67:A68"/>
    <mergeCell ref="A96:A97"/>
    <mergeCell ref="B96:B97"/>
    <mergeCell ref="C96:E96"/>
    <mergeCell ref="A81:A82"/>
    <mergeCell ref="E81:G81"/>
    <mergeCell ref="F96:H96"/>
    <mergeCell ref="B81:D81"/>
    <mergeCell ref="A123:A124"/>
    <mergeCell ref="B123:C123"/>
    <mergeCell ref="A110:A111"/>
    <mergeCell ref="E123:G123"/>
    <mergeCell ref="B110:D110"/>
    <mergeCell ref="B111:D111"/>
    <mergeCell ref="E124:G124"/>
    <mergeCell ref="B65:J65"/>
    <mergeCell ref="B67:D67"/>
    <mergeCell ref="I107:J107"/>
    <mergeCell ref="I105:J105"/>
    <mergeCell ref="I97:J97"/>
    <mergeCell ref="H67:J67"/>
    <mergeCell ref="H81:J81"/>
    <mergeCell ref="I106:J106"/>
    <mergeCell ref="I102:J102"/>
    <mergeCell ref="I101:J101"/>
    <mergeCell ref="I52:J52"/>
    <mergeCell ref="I55:J55"/>
    <mergeCell ref="I56:J56"/>
    <mergeCell ref="H123:J123"/>
    <mergeCell ref="I98:J98"/>
    <mergeCell ref="I96:J96"/>
    <mergeCell ref="I100:J100"/>
    <mergeCell ref="I103:J103"/>
    <mergeCell ref="I99:J99"/>
    <mergeCell ref="I104:J104"/>
    <mergeCell ref="I48:J48"/>
    <mergeCell ref="I47:J47"/>
    <mergeCell ref="I57:J57"/>
    <mergeCell ref="E67:G67"/>
    <mergeCell ref="I54:J54"/>
    <mergeCell ref="I49:J49"/>
    <mergeCell ref="I50:J50"/>
    <mergeCell ref="I51:J51"/>
    <mergeCell ref="I58:J58"/>
    <mergeCell ref="I53:J53"/>
    <mergeCell ref="A4:A5"/>
    <mergeCell ref="B4:D4"/>
    <mergeCell ref="A18:A19"/>
    <mergeCell ref="I46:J46"/>
    <mergeCell ref="A32:A33"/>
    <mergeCell ref="A46:A47"/>
    <mergeCell ref="B18:D18"/>
    <mergeCell ref="B32:D32"/>
    <mergeCell ref="E4:G4"/>
    <mergeCell ref="B46:B47"/>
    <mergeCell ref="B2:J2"/>
    <mergeCell ref="E18:G18"/>
    <mergeCell ref="H18:J18"/>
    <mergeCell ref="F46:H46"/>
    <mergeCell ref="E32:G32"/>
    <mergeCell ref="H4:J4"/>
    <mergeCell ref="C46:E46"/>
  </mergeCells>
  <printOptions/>
  <pageMargins left="0.3937007874015748" right="0.1968503937007874" top="0.7874015748031497" bottom="0.984251968503937" header="0.31496062992125984" footer="0.31496062992125984"/>
  <pageSetup horizontalDpi="600" verticalDpi="600" orientation="portrait" paperSize="9" scale="84" r:id="rId1"/>
  <headerFooter alignWithMargins="0">
    <oddHeader>&amp;CLivre Blanc 2016-2017
District Est</oddHeader>
    <oddFooter xml:space="preserve">&amp;C&amp;P/&amp;N: </oddFooter>
  </headerFooter>
  <rowBreaks count="2" manualBreakCount="2">
    <brk id="60" max="255" man="1"/>
    <brk id="123" max="9" man="1"/>
  </rowBreaks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J185"/>
  <sheetViews>
    <sheetView workbookViewId="0" topLeftCell="A148">
      <selection activeCell="D163" sqref="D163"/>
    </sheetView>
  </sheetViews>
  <sheetFormatPr defaultColWidth="11.57421875" defaultRowHeight="12.75"/>
  <cols>
    <col min="1" max="1" width="30.7109375" style="3" customWidth="1"/>
    <col min="2" max="5" width="8.28125" style="3" customWidth="1"/>
    <col min="6" max="6" width="9.421875" style="3" customWidth="1"/>
    <col min="7" max="7" width="9.00390625" style="3" customWidth="1"/>
    <col min="8" max="10" width="8.28125" style="3" customWidth="1"/>
    <col min="11" max="16384" width="11.57421875" style="3" customWidth="1"/>
  </cols>
  <sheetData>
    <row r="1" ht="13.5" thickBot="1"/>
    <row r="2" spans="1:10" s="102" customFormat="1" ht="18.75" thickBot="1">
      <c r="A2" s="52" t="s">
        <v>34</v>
      </c>
      <c r="B2" s="354" t="s">
        <v>8</v>
      </c>
      <c r="C2" s="355"/>
      <c r="D2" s="355"/>
      <c r="E2" s="355"/>
      <c r="F2" s="355"/>
      <c r="G2" s="355"/>
      <c r="H2" s="355"/>
      <c r="I2" s="355"/>
      <c r="J2" s="356"/>
    </row>
    <row r="3" spans="2:10" ht="15.75" customHeight="1" thickBot="1"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372" t="s">
        <v>0</v>
      </c>
      <c r="B4" s="357" t="s">
        <v>39</v>
      </c>
      <c r="C4" s="358"/>
      <c r="D4" s="359"/>
      <c r="E4" s="357" t="s">
        <v>10</v>
      </c>
      <c r="F4" s="358"/>
      <c r="G4" s="359"/>
      <c r="H4" s="357" t="s">
        <v>13</v>
      </c>
      <c r="I4" s="358"/>
      <c r="J4" s="359"/>
    </row>
    <row r="5" spans="1:10" ht="13.5" thickBot="1">
      <c r="A5" s="373"/>
      <c r="B5" s="74" t="s">
        <v>1</v>
      </c>
      <c r="C5" s="71" t="s">
        <v>2</v>
      </c>
      <c r="D5" s="73" t="s">
        <v>3</v>
      </c>
      <c r="E5" s="72" t="s">
        <v>1</v>
      </c>
      <c r="F5" s="71" t="s">
        <v>2</v>
      </c>
      <c r="G5" s="70" t="s">
        <v>3</v>
      </c>
      <c r="H5" s="74" t="s">
        <v>1</v>
      </c>
      <c r="I5" s="71" t="s">
        <v>2</v>
      </c>
      <c r="J5" s="73" t="s">
        <v>3</v>
      </c>
    </row>
    <row r="6" spans="1:10" ht="12.75">
      <c r="A6" s="101" t="s">
        <v>137</v>
      </c>
      <c r="B6" s="47"/>
      <c r="C6" s="66"/>
      <c r="D6" s="65"/>
      <c r="E6" s="47">
        <v>3000</v>
      </c>
      <c r="F6" s="66"/>
      <c r="G6" s="65">
        <v>20</v>
      </c>
      <c r="H6" s="47">
        <v>3000</v>
      </c>
      <c r="I6" s="66"/>
      <c r="J6" s="65">
        <v>120</v>
      </c>
    </row>
    <row r="7" spans="1:10" ht="12.75">
      <c r="A7" s="100" t="s">
        <v>138</v>
      </c>
      <c r="B7" s="69"/>
      <c r="C7" s="68"/>
      <c r="D7" s="67"/>
      <c r="E7" s="69"/>
      <c r="F7" s="68"/>
      <c r="G7" s="67"/>
      <c r="H7" s="69"/>
      <c r="I7" s="68"/>
      <c r="J7" s="90">
        <v>1662</v>
      </c>
    </row>
    <row r="8" spans="1:10" ht="12.75">
      <c r="A8" s="300" t="s">
        <v>139</v>
      </c>
      <c r="B8" s="69"/>
      <c r="C8" s="68">
        <v>700</v>
      </c>
      <c r="D8" s="67"/>
      <c r="E8" s="69"/>
      <c r="F8" s="68"/>
      <c r="G8" s="67"/>
      <c r="H8" s="69"/>
      <c r="I8" s="68"/>
      <c r="J8" s="67"/>
    </row>
    <row r="9" spans="1:10" ht="12.75">
      <c r="A9" s="300" t="s">
        <v>198</v>
      </c>
      <c r="B9" s="69">
        <v>3824</v>
      </c>
      <c r="C9" s="68"/>
      <c r="D9" s="67">
        <v>545</v>
      </c>
      <c r="E9" s="69">
        <v>3013</v>
      </c>
      <c r="F9" s="68"/>
      <c r="G9" s="67">
        <v>85</v>
      </c>
      <c r="H9" s="69"/>
      <c r="I9" s="68"/>
      <c r="J9" s="67"/>
    </row>
    <row r="10" spans="1:10" ht="12.75">
      <c r="A10" s="300" t="s">
        <v>54</v>
      </c>
      <c r="B10" s="69"/>
      <c r="C10" s="68"/>
      <c r="D10" s="67"/>
      <c r="E10" s="69"/>
      <c r="F10" s="68"/>
      <c r="G10" s="67"/>
      <c r="H10" s="69"/>
      <c r="I10" s="68"/>
      <c r="J10" s="84"/>
    </row>
    <row r="11" spans="1:10" ht="12.75">
      <c r="A11" s="300" t="s">
        <v>55</v>
      </c>
      <c r="B11" s="69"/>
      <c r="C11" s="68"/>
      <c r="D11" s="67"/>
      <c r="E11" s="69"/>
      <c r="F11" s="68"/>
      <c r="G11" s="67"/>
      <c r="H11" s="69"/>
      <c r="I11" s="68"/>
      <c r="J11" s="90"/>
    </row>
    <row r="12" spans="1:10" ht="12.75">
      <c r="A12" s="100" t="s">
        <v>56</v>
      </c>
      <c r="B12" s="69"/>
      <c r="C12" s="68"/>
      <c r="D12" s="67"/>
      <c r="E12" s="69"/>
      <c r="F12" s="68"/>
      <c r="G12" s="67"/>
      <c r="H12" s="69"/>
      <c r="I12" s="68"/>
      <c r="J12" s="67"/>
    </row>
    <row r="13" spans="1:10" ht="12.75">
      <c r="A13" s="100" t="s">
        <v>57</v>
      </c>
      <c r="B13" s="69"/>
      <c r="C13" s="68"/>
      <c r="D13" s="67"/>
      <c r="E13" s="69"/>
      <c r="F13" s="68"/>
      <c r="G13" s="67"/>
      <c r="H13" s="69"/>
      <c r="I13" s="68"/>
      <c r="J13" s="67"/>
    </row>
    <row r="14" spans="1:10" ht="12.75">
      <c r="A14" s="100" t="s">
        <v>58</v>
      </c>
      <c r="B14" s="69"/>
      <c r="C14" s="68"/>
      <c r="D14" s="67"/>
      <c r="E14" s="69"/>
      <c r="F14" s="68"/>
      <c r="G14" s="67"/>
      <c r="H14" s="69"/>
      <c r="I14" s="68"/>
      <c r="J14" s="84"/>
    </row>
    <row r="15" spans="1:10" ht="13.5" thickBot="1">
      <c r="A15" s="100" t="s">
        <v>59</v>
      </c>
      <c r="B15" s="64"/>
      <c r="C15" s="63"/>
      <c r="D15" s="62"/>
      <c r="E15" s="64"/>
      <c r="F15" s="63"/>
      <c r="G15" s="62"/>
      <c r="H15" s="64"/>
      <c r="I15" s="63"/>
      <c r="J15" s="62"/>
    </row>
    <row r="16" spans="1:10" ht="13.5" thickBot="1">
      <c r="A16" s="10" t="s">
        <v>4</v>
      </c>
      <c r="B16" s="61">
        <f aca="true" t="shared" si="0" ref="B16:J16">SUM(B6:B15)</f>
        <v>3824</v>
      </c>
      <c r="C16" s="61">
        <f t="shared" si="0"/>
        <v>700</v>
      </c>
      <c r="D16" s="61">
        <f t="shared" si="0"/>
        <v>545</v>
      </c>
      <c r="E16" s="61">
        <f t="shared" si="0"/>
        <v>6013</v>
      </c>
      <c r="F16" s="61">
        <f t="shared" si="0"/>
        <v>0</v>
      </c>
      <c r="G16" s="61">
        <f t="shared" si="0"/>
        <v>105</v>
      </c>
      <c r="H16" s="61">
        <f t="shared" si="0"/>
        <v>3000</v>
      </c>
      <c r="I16" s="61">
        <f t="shared" si="0"/>
        <v>0</v>
      </c>
      <c r="J16" s="61">
        <f t="shared" si="0"/>
        <v>1782</v>
      </c>
    </row>
    <row r="17" ht="13.5" thickBot="1"/>
    <row r="18" spans="1:10" ht="13.5" thickBot="1">
      <c r="A18" s="372" t="s">
        <v>0</v>
      </c>
      <c r="B18" s="357" t="s">
        <v>12</v>
      </c>
      <c r="C18" s="358"/>
      <c r="D18" s="359"/>
      <c r="E18" s="357" t="s">
        <v>11</v>
      </c>
      <c r="F18" s="358"/>
      <c r="G18" s="359"/>
      <c r="H18" s="369" t="s">
        <v>41</v>
      </c>
      <c r="I18" s="370"/>
      <c r="J18" s="371"/>
    </row>
    <row r="19" spans="1:10" ht="13.5" thickBot="1">
      <c r="A19" s="373"/>
      <c r="B19" s="74" t="s">
        <v>1</v>
      </c>
      <c r="C19" s="71" t="s">
        <v>2</v>
      </c>
      <c r="D19" s="73" t="s">
        <v>3</v>
      </c>
      <c r="E19" s="72" t="s">
        <v>1</v>
      </c>
      <c r="F19" s="71" t="s">
        <v>2</v>
      </c>
      <c r="G19" s="70" t="s">
        <v>3</v>
      </c>
      <c r="H19" s="99" t="s">
        <v>1</v>
      </c>
      <c r="I19" s="98" t="s">
        <v>2</v>
      </c>
      <c r="J19" s="97" t="s">
        <v>3</v>
      </c>
    </row>
    <row r="20" spans="1:10" ht="13.5" thickBot="1">
      <c r="A20" s="96" t="str">
        <f aca="true" t="shared" si="1" ref="A20:A29">A6</f>
        <v>KOCHERSBERG</v>
      </c>
      <c r="B20" s="47"/>
      <c r="C20" s="66"/>
      <c r="D20" s="65">
        <v>104</v>
      </c>
      <c r="E20" s="47"/>
      <c r="F20" s="66"/>
      <c r="G20" s="65"/>
      <c r="H20" s="47"/>
      <c r="I20" s="66"/>
      <c r="J20" s="65"/>
    </row>
    <row r="21" spans="1:10" ht="13.5" thickBot="1">
      <c r="A21" s="96" t="str">
        <f t="shared" si="1"/>
        <v>STRASBOURG CATHEDRALE</v>
      </c>
      <c r="B21" s="92"/>
      <c r="C21" s="91"/>
      <c r="D21" s="90"/>
      <c r="E21" s="92"/>
      <c r="F21" s="91"/>
      <c r="G21" s="90"/>
      <c r="H21" s="92">
        <v>3000</v>
      </c>
      <c r="I21" s="91"/>
      <c r="J21" s="90"/>
    </row>
    <row r="22" spans="1:10" ht="13.5" thickBot="1">
      <c r="A22" s="96" t="str">
        <f t="shared" si="1"/>
        <v>STRASBOURG LA MARSEILLAISE</v>
      </c>
      <c r="B22" s="69"/>
      <c r="C22" s="68"/>
      <c r="D22" s="67"/>
      <c r="E22" s="69"/>
      <c r="F22" s="68"/>
      <c r="G22" s="67"/>
      <c r="H22" s="69">
        <v>700</v>
      </c>
      <c r="I22" s="68"/>
      <c r="J22" s="67">
        <v>150</v>
      </c>
    </row>
    <row r="23" spans="1:10" ht="13.5" thickBot="1">
      <c r="A23" s="96" t="str">
        <f t="shared" si="1"/>
        <v>STRASBOURG ORANGERIE</v>
      </c>
      <c r="B23" s="69">
        <v>2000</v>
      </c>
      <c r="C23" s="68"/>
      <c r="D23" s="67">
        <v>201</v>
      </c>
      <c r="E23" s="69">
        <v>200</v>
      </c>
      <c r="F23" s="68"/>
      <c r="G23" s="67">
        <v>1986</v>
      </c>
      <c r="H23" s="69">
        <v>1174</v>
      </c>
      <c r="I23" s="68"/>
      <c r="J23" s="67">
        <v>58</v>
      </c>
    </row>
    <row r="24" spans="1:10" ht="13.5" thickBot="1">
      <c r="A24" s="96" t="str">
        <f t="shared" si="1"/>
        <v>Club 5</v>
      </c>
      <c r="B24" s="86"/>
      <c r="C24" s="85"/>
      <c r="D24" s="84"/>
      <c r="E24" s="86"/>
      <c r="F24" s="85"/>
      <c r="G24" s="84"/>
      <c r="H24" s="86"/>
      <c r="I24" s="85"/>
      <c r="J24" s="84"/>
    </row>
    <row r="25" spans="1:10" ht="13.5" thickBot="1">
      <c r="A25" s="96" t="str">
        <f t="shared" si="1"/>
        <v>Club 6</v>
      </c>
      <c r="B25" s="92"/>
      <c r="C25" s="91"/>
      <c r="D25" s="90"/>
      <c r="E25" s="92"/>
      <c r="F25" s="91"/>
      <c r="G25" s="90"/>
      <c r="H25" s="92"/>
      <c r="I25" s="91"/>
      <c r="J25" s="90"/>
    </row>
    <row r="26" spans="1:10" ht="13.5" thickBot="1">
      <c r="A26" s="96" t="str">
        <f t="shared" si="1"/>
        <v>Club 7</v>
      </c>
      <c r="B26" s="69"/>
      <c r="C26" s="68"/>
      <c r="D26" s="67"/>
      <c r="E26" s="69"/>
      <c r="F26" s="68"/>
      <c r="G26" s="67"/>
      <c r="H26" s="69"/>
      <c r="I26" s="68"/>
      <c r="J26" s="67"/>
    </row>
    <row r="27" spans="1:10" ht="13.5" thickBot="1">
      <c r="A27" s="96" t="str">
        <f t="shared" si="1"/>
        <v>Club 8</v>
      </c>
      <c r="B27" s="69"/>
      <c r="C27" s="68"/>
      <c r="D27" s="67"/>
      <c r="E27" s="69"/>
      <c r="F27" s="68"/>
      <c r="G27" s="67"/>
      <c r="H27" s="69"/>
      <c r="I27" s="68"/>
      <c r="J27" s="67"/>
    </row>
    <row r="28" spans="1:10" ht="13.5" thickBot="1">
      <c r="A28" s="96" t="str">
        <f t="shared" si="1"/>
        <v>Club 9</v>
      </c>
      <c r="B28" s="86"/>
      <c r="C28" s="85"/>
      <c r="D28" s="84"/>
      <c r="E28" s="86"/>
      <c r="F28" s="85"/>
      <c r="G28" s="84"/>
      <c r="H28" s="86"/>
      <c r="I28" s="85"/>
      <c r="J28" s="84"/>
    </row>
    <row r="29" spans="1:10" ht="13.5" thickBot="1">
      <c r="A29" s="96" t="str">
        <f t="shared" si="1"/>
        <v>Club 10</v>
      </c>
      <c r="B29" s="64"/>
      <c r="C29" s="63"/>
      <c r="D29" s="62"/>
      <c r="E29" s="64"/>
      <c r="F29" s="63"/>
      <c r="G29" s="62"/>
      <c r="H29" s="64"/>
      <c r="I29" s="63"/>
      <c r="J29" s="62"/>
    </row>
    <row r="30" spans="1:10" ht="13.5" thickBot="1">
      <c r="A30" s="10" t="s">
        <v>4</v>
      </c>
      <c r="B30" s="61">
        <f aca="true" t="shared" si="2" ref="B30:J30">SUM(B20:B29)</f>
        <v>2000</v>
      </c>
      <c r="C30" s="61">
        <f t="shared" si="2"/>
        <v>0</v>
      </c>
      <c r="D30" s="61">
        <f t="shared" si="2"/>
        <v>305</v>
      </c>
      <c r="E30" s="61">
        <f t="shared" si="2"/>
        <v>200</v>
      </c>
      <c r="F30" s="61">
        <f t="shared" si="2"/>
        <v>0</v>
      </c>
      <c r="G30" s="61">
        <f t="shared" si="2"/>
        <v>1986</v>
      </c>
      <c r="H30" s="61">
        <f t="shared" si="2"/>
        <v>4874</v>
      </c>
      <c r="I30" s="61">
        <f t="shared" si="2"/>
        <v>0</v>
      </c>
      <c r="J30" s="61">
        <f t="shared" si="2"/>
        <v>208</v>
      </c>
    </row>
    <row r="31" ht="13.5" thickBot="1"/>
    <row r="32" spans="1:7" ht="12.75">
      <c r="A32" s="372" t="s">
        <v>0</v>
      </c>
      <c r="B32" s="357" t="s">
        <v>42</v>
      </c>
      <c r="C32" s="358"/>
      <c r="D32" s="359"/>
      <c r="E32" s="357" t="s">
        <v>43</v>
      </c>
      <c r="F32" s="358"/>
      <c r="G32" s="359"/>
    </row>
    <row r="33" spans="1:10" ht="13.5" thickBot="1">
      <c r="A33" s="373"/>
      <c r="B33" s="74" t="s">
        <v>1</v>
      </c>
      <c r="C33" s="71" t="s">
        <v>2</v>
      </c>
      <c r="D33" s="73" t="s">
        <v>3</v>
      </c>
      <c r="E33" s="72" t="s">
        <v>1</v>
      </c>
      <c r="F33" s="71" t="s">
        <v>2</v>
      </c>
      <c r="G33" s="70" t="s">
        <v>3</v>
      </c>
      <c r="H33" s="40"/>
      <c r="I33" s="42"/>
      <c r="J33" s="42"/>
    </row>
    <row r="34" spans="1:10" ht="13.5" thickBot="1">
      <c r="A34" s="18" t="str">
        <f aca="true" t="shared" si="3" ref="A34:A43">A6</f>
        <v>KOCHERSBERG</v>
      </c>
      <c r="B34" s="47"/>
      <c r="C34" s="66"/>
      <c r="D34" s="95"/>
      <c r="E34" s="47"/>
      <c r="F34" s="66"/>
      <c r="G34" s="65"/>
      <c r="H34" s="60"/>
      <c r="I34" s="39"/>
      <c r="J34" s="39"/>
    </row>
    <row r="35" spans="1:10" ht="13.5" thickBot="1">
      <c r="A35" s="18" t="str">
        <f t="shared" si="3"/>
        <v>STRASBOURG CATHEDRALE</v>
      </c>
      <c r="B35" s="92"/>
      <c r="C35" s="94"/>
      <c r="D35" s="93">
        <v>20</v>
      </c>
      <c r="E35" s="92"/>
      <c r="F35" s="91"/>
      <c r="G35" s="90"/>
      <c r="H35" s="60"/>
      <c r="I35" s="39"/>
      <c r="J35" s="39"/>
    </row>
    <row r="36" spans="1:10" ht="13.5" thickBot="1">
      <c r="A36" s="18" t="str">
        <f t="shared" si="3"/>
        <v>STRASBOURG LA MARSEILLAISE</v>
      </c>
      <c r="B36" s="69">
        <v>300</v>
      </c>
      <c r="C36" s="68"/>
      <c r="D36" s="88">
        <v>100</v>
      </c>
      <c r="E36" s="69"/>
      <c r="F36" s="68"/>
      <c r="G36" s="67"/>
      <c r="H36" s="60"/>
      <c r="I36" s="39"/>
      <c r="J36" s="39"/>
    </row>
    <row r="37" spans="1:10" ht="13.5" thickBot="1">
      <c r="A37" s="18" t="str">
        <f t="shared" si="3"/>
        <v>STRASBOURG ORANGERIE</v>
      </c>
      <c r="B37" s="69"/>
      <c r="C37" s="89"/>
      <c r="D37" s="88">
        <v>210</v>
      </c>
      <c r="E37" s="69"/>
      <c r="F37" s="68"/>
      <c r="G37" s="67"/>
      <c r="H37" s="60"/>
      <c r="I37" s="39"/>
      <c r="J37" s="39"/>
    </row>
    <row r="38" spans="1:10" ht="13.5" thickBot="1">
      <c r="A38" s="18" t="str">
        <f t="shared" si="3"/>
        <v>Club 5</v>
      </c>
      <c r="B38" s="86"/>
      <c r="C38" s="85"/>
      <c r="D38" s="87"/>
      <c r="E38" s="86"/>
      <c r="F38" s="85"/>
      <c r="G38" s="84"/>
      <c r="H38" s="60"/>
      <c r="I38" s="39"/>
      <c r="J38" s="39"/>
    </row>
    <row r="39" spans="1:10" ht="13.5" thickBot="1">
      <c r="A39" s="18" t="str">
        <f t="shared" si="3"/>
        <v>Club 6</v>
      </c>
      <c r="B39" s="92"/>
      <c r="C39" s="94"/>
      <c r="D39" s="93"/>
      <c r="E39" s="92"/>
      <c r="F39" s="91"/>
      <c r="G39" s="90"/>
      <c r="H39" s="60"/>
      <c r="I39" s="39"/>
      <c r="J39" s="39"/>
    </row>
    <row r="40" spans="1:10" ht="13.5" thickBot="1">
      <c r="A40" s="18" t="str">
        <f t="shared" si="3"/>
        <v>Club 7</v>
      </c>
      <c r="B40" s="69"/>
      <c r="C40" s="68"/>
      <c r="D40" s="88"/>
      <c r="E40" s="69"/>
      <c r="F40" s="68"/>
      <c r="G40" s="67"/>
      <c r="H40" s="60"/>
      <c r="I40" s="39"/>
      <c r="J40" s="39"/>
    </row>
    <row r="41" spans="1:10" ht="13.5" thickBot="1">
      <c r="A41" s="18" t="str">
        <f t="shared" si="3"/>
        <v>Club 8</v>
      </c>
      <c r="B41" s="69"/>
      <c r="C41" s="89"/>
      <c r="D41" s="88"/>
      <c r="E41" s="69"/>
      <c r="F41" s="68"/>
      <c r="G41" s="67"/>
      <c r="H41" s="60"/>
      <c r="I41" s="39"/>
      <c r="J41" s="39"/>
    </row>
    <row r="42" spans="1:10" ht="13.5" thickBot="1">
      <c r="A42" s="18" t="str">
        <f t="shared" si="3"/>
        <v>Club 9</v>
      </c>
      <c r="B42" s="86"/>
      <c r="C42" s="85"/>
      <c r="D42" s="87"/>
      <c r="E42" s="86"/>
      <c r="F42" s="85"/>
      <c r="G42" s="84"/>
      <c r="H42" s="60"/>
      <c r="I42" s="39"/>
      <c r="J42" s="39"/>
    </row>
    <row r="43" spans="1:10" ht="13.5" thickBot="1">
      <c r="A43" s="18" t="str">
        <f t="shared" si="3"/>
        <v>Club 10</v>
      </c>
      <c r="B43" s="64"/>
      <c r="C43" s="83"/>
      <c r="D43" s="82"/>
      <c r="E43" s="64"/>
      <c r="F43" s="63"/>
      <c r="G43" s="62"/>
      <c r="H43" s="60"/>
      <c r="I43" s="39"/>
      <c r="J43" s="39"/>
    </row>
    <row r="44" spans="1:10" ht="13.5" thickBot="1">
      <c r="A44" s="10" t="s">
        <v>4</v>
      </c>
      <c r="B44" s="61">
        <f aca="true" t="shared" si="4" ref="B44:G44">SUM(B34:B43)</f>
        <v>300</v>
      </c>
      <c r="C44" s="61">
        <f t="shared" si="4"/>
        <v>0</v>
      </c>
      <c r="D44" s="61">
        <f t="shared" si="4"/>
        <v>330</v>
      </c>
      <c r="E44" s="61">
        <f t="shared" si="4"/>
        <v>0</v>
      </c>
      <c r="F44" s="61">
        <f t="shared" si="4"/>
        <v>0</v>
      </c>
      <c r="G44" s="61">
        <f t="shared" si="4"/>
        <v>0</v>
      </c>
      <c r="H44" s="60"/>
      <c r="I44" s="39"/>
      <c r="J44" s="39"/>
    </row>
    <row r="45" ht="13.5" thickBot="1"/>
    <row r="46" spans="1:10" ht="12.75">
      <c r="A46" s="380" t="s">
        <v>0</v>
      </c>
      <c r="B46" s="365" t="s">
        <v>76</v>
      </c>
      <c r="C46" s="382" t="s">
        <v>21</v>
      </c>
      <c r="D46" s="358"/>
      <c r="E46" s="383"/>
      <c r="F46" s="360" t="s">
        <v>6</v>
      </c>
      <c r="G46" s="361"/>
      <c r="H46" s="362"/>
      <c r="I46" s="363" t="s">
        <v>5</v>
      </c>
      <c r="J46" s="364"/>
    </row>
    <row r="47" spans="1:10" ht="13.5" thickBot="1">
      <c r="A47" s="381"/>
      <c r="B47" s="366"/>
      <c r="C47" s="20" t="s">
        <v>1</v>
      </c>
      <c r="D47" s="20" t="s">
        <v>2</v>
      </c>
      <c r="E47" s="22" t="s">
        <v>3</v>
      </c>
      <c r="F47" s="21" t="s">
        <v>1</v>
      </c>
      <c r="G47" s="20" t="s">
        <v>2</v>
      </c>
      <c r="H47" s="19" t="s">
        <v>3</v>
      </c>
      <c r="I47" s="367" t="s">
        <v>7</v>
      </c>
      <c r="J47" s="368"/>
    </row>
    <row r="48" spans="1:10" ht="13.5" thickBot="1">
      <c r="A48" s="18" t="str">
        <f aca="true" t="shared" si="5" ref="A48:A57">A6</f>
        <v>KOCHERSBERG</v>
      </c>
      <c r="B48" s="80">
        <v>32</v>
      </c>
      <c r="C48" s="78">
        <f aca="true" t="shared" si="6" ref="C48:C57">B6+E6+H6+B20+E20+H20+B34+E34</f>
        <v>6000</v>
      </c>
      <c r="D48" s="15">
        <f aca="true" t="shared" si="7" ref="D48:D57">C6+F6+I6+C20+F20+I20+C34+F34</f>
        <v>0</v>
      </c>
      <c r="E48" s="77">
        <f aca="true" t="shared" si="8" ref="E48:E57">D6+G6+J6+D20+G20+J20+D34+G34</f>
        <v>244</v>
      </c>
      <c r="F48" s="13">
        <f aca="true" t="shared" si="9" ref="F48:F58">IF($B48=0,"",C48/$B48)</f>
        <v>187.5</v>
      </c>
      <c r="G48" s="13">
        <f aca="true" t="shared" si="10" ref="G48:G58">IF($B48=0,"",D48/$B48)</f>
        <v>0</v>
      </c>
      <c r="H48" s="12">
        <f aca="true" t="shared" si="11" ref="H48:H58">IF($B48=0,"",E48/$B48)</f>
        <v>7.625</v>
      </c>
      <c r="I48" s="374">
        <f aca="true" t="shared" si="12" ref="I48:I57">C48+D48</f>
        <v>6000</v>
      </c>
      <c r="J48" s="375"/>
    </row>
    <row r="49" spans="1:10" ht="13.5" thickBot="1">
      <c r="A49" s="18" t="str">
        <f t="shared" si="5"/>
        <v>STRASBOURG CATHEDRALE</v>
      </c>
      <c r="B49" s="81">
        <v>44</v>
      </c>
      <c r="C49" s="78">
        <f t="shared" si="6"/>
        <v>3000</v>
      </c>
      <c r="D49" s="15">
        <f t="shared" si="7"/>
        <v>0</v>
      </c>
      <c r="E49" s="77">
        <f t="shared" si="8"/>
        <v>1682</v>
      </c>
      <c r="F49" s="13">
        <f t="shared" si="9"/>
        <v>68.18181818181819</v>
      </c>
      <c r="G49" s="13">
        <f t="shared" si="10"/>
        <v>0</v>
      </c>
      <c r="H49" s="12">
        <f t="shared" si="11"/>
        <v>38.22727272727273</v>
      </c>
      <c r="I49" s="374">
        <f t="shared" si="12"/>
        <v>3000</v>
      </c>
      <c r="J49" s="375"/>
    </row>
    <row r="50" spans="1:10" ht="13.5" thickBot="1">
      <c r="A50" s="18" t="str">
        <f t="shared" si="5"/>
        <v>STRASBOURG LA MARSEILLAISE</v>
      </c>
      <c r="B50" s="80">
        <v>15</v>
      </c>
      <c r="C50" s="78">
        <f t="shared" si="6"/>
        <v>1000</v>
      </c>
      <c r="D50" s="15">
        <f t="shared" si="7"/>
        <v>700</v>
      </c>
      <c r="E50" s="77">
        <f t="shared" si="8"/>
        <v>250</v>
      </c>
      <c r="F50" s="13">
        <f t="shared" si="9"/>
        <v>66.66666666666667</v>
      </c>
      <c r="G50" s="13">
        <f t="shared" si="10"/>
        <v>46.666666666666664</v>
      </c>
      <c r="H50" s="12">
        <f t="shared" si="11"/>
        <v>16.666666666666668</v>
      </c>
      <c r="I50" s="374">
        <f t="shared" si="12"/>
        <v>1700</v>
      </c>
      <c r="J50" s="375"/>
    </row>
    <row r="51" spans="1:10" ht="13.5" thickBot="1">
      <c r="A51" s="18" t="str">
        <f t="shared" si="5"/>
        <v>STRASBOURG ORANGERIE</v>
      </c>
      <c r="B51" s="81">
        <v>35</v>
      </c>
      <c r="C51" s="78">
        <f t="shared" si="6"/>
        <v>10211</v>
      </c>
      <c r="D51" s="15">
        <f t="shared" si="7"/>
        <v>0</v>
      </c>
      <c r="E51" s="77">
        <f t="shared" si="8"/>
        <v>3085</v>
      </c>
      <c r="F51" s="13">
        <f t="shared" si="9"/>
        <v>291.74285714285713</v>
      </c>
      <c r="G51" s="13">
        <f t="shared" si="10"/>
        <v>0</v>
      </c>
      <c r="H51" s="12">
        <f t="shared" si="11"/>
        <v>88.14285714285714</v>
      </c>
      <c r="I51" s="374">
        <f t="shared" si="12"/>
        <v>10211</v>
      </c>
      <c r="J51" s="375"/>
    </row>
    <row r="52" spans="1:10" ht="13.5" thickBot="1">
      <c r="A52" s="18" t="str">
        <f t="shared" si="5"/>
        <v>Club 5</v>
      </c>
      <c r="B52" s="80"/>
      <c r="C52" s="78">
        <f t="shared" si="6"/>
        <v>0</v>
      </c>
      <c r="D52" s="15">
        <f t="shared" si="7"/>
        <v>0</v>
      </c>
      <c r="E52" s="77">
        <f t="shared" si="8"/>
        <v>0</v>
      </c>
      <c r="F52" s="13">
        <f t="shared" si="9"/>
      </c>
      <c r="G52" s="13">
        <f t="shared" si="10"/>
      </c>
      <c r="H52" s="12">
        <f t="shared" si="11"/>
      </c>
      <c r="I52" s="374">
        <f t="shared" si="12"/>
        <v>0</v>
      </c>
      <c r="J52" s="375"/>
    </row>
    <row r="53" spans="1:10" ht="13.5" thickBot="1">
      <c r="A53" s="18" t="str">
        <f t="shared" si="5"/>
        <v>Club 6</v>
      </c>
      <c r="B53" s="81"/>
      <c r="C53" s="78">
        <f t="shared" si="6"/>
        <v>0</v>
      </c>
      <c r="D53" s="15">
        <f t="shared" si="7"/>
        <v>0</v>
      </c>
      <c r="E53" s="77">
        <f t="shared" si="8"/>
        <v>0</v>
      </c>
      <c r="F53" s="13">
        <f t="shared" si="9"/>
      </c>
      <c r="G53" s="13">
        <f t="shared" si="10"/>
      </c>
      <c r="H53" s="12">
        <f t="shared" si="11"/>
      </c>
      <c r="I53" s="374">
        <f t="shared" si="12"/>
        <v>0</v>
      </c>
      <c r="J53" s="375"/>
    </row>
    <row r="54" spans="1:10" ht="13.5" thickBot="1">
      <c r="A54" s="18" t="str">
        <f t="shared" si="5"/>
        <v>Club 7</v>
      </c>
      <c r="B54" s="80"/>
      <c r="C54" s="78">
        <f t="shared" si="6"/>
        <v>0</v>
      </c>
      <c r="D54" s="15">
        <f t="shared" si="7"/>
        <v>0</v>
      </c>
      <c r="E54" s="77">
        <f t="shared" si="8"/>
        <v>0</v>
      </c>
      <c r="F54" s="13">
        <f t="shared" si="9"/>
      </c>
      <c r="G54" s="13">
        <f t="shared" si="10"/>
      </c>
      <c r="H54" s="12">
        <f t="shared" si="11"/>
      </c>
      <c r="I54" s="374">
        <f t="shared" si="12"/>
        <v>0</v>
      </c>
      <c r="J54" s="375"/>
    </row>
    <row r="55" spans="1:10" ht="13.5" thickBot="1">
      <c r="A55" s="18" t="str">
        <f t="shared" si="5"/>
        <v>Club 8</v>
      </c>
      <c r="B55" s="81"/>
      <c r="C55" s="78">
        <f t="shared" si="6"/>
        <v>0</v>
      </c>
      <c r="D55" s="15">
        <f t="shared" si="7"/>
        <v>0</v>
      </c>
      <c r="E55" s="77">
        <f t="shared" si="8"/>
        <v>0</v>
      </c>
      <c r="F55" s="13">
        <f t="shared" si="9"/>
      </c>
      <c r="G55" s="13">
        <f t="shared" si="10"/>
      </c>
      <c r="H55" s="12">
        <f t="shared" si="11"/>
      </c>
      <c r="I55" s="374">
        <f t="shared" si="12"/>
        <v>0</v>
      </c>
      <c r="J55" s="375"/>
    </row>
    <row r="56" spans="1:10" ht="13.5" thickBot="1">
      <c r="A56" s="18" t="str">
        <f t="shared" si="5"/>
        <v>Club 9</v>
      </c>
      <c r="B56" s="80"/>
      <c r="C56" s="78">
        <f t="shared" si="6"/>
        <v>0</v>
      </c>
      <c r="D56" s="15">
        <f t="shared" si="7"/>
        <v>0</v>
      </c>
      <c r="E56" s="77">
        <f t="shared" si="8"/>
        <v>0</v>
      </c>
      <c r="F56" s="13">
        <f t="shared" si="9"/>
      </c>
      <c r="G56" s="13">
        <f t="shared" si="10"/>
      </c>
      <c r="H56" s="12">
        <f t="shared" si="11"/>
      </c>
      <c r="I56" s="374">
        <f t="shared" si="12"/>
        <v>0</v>
      </c>
      <c r="J56" s="375"/>
    </row>
    <row r="57" spans="1:10" ht="13.5" thickBot="1">
      <c r="A57" s="18" t="str">
        <f t="shared" si="5"/>
        <v>Club 10</v>
      </c>
      <c r="B57" s="79"/>
      <c r="C57" s="78">
        <f t="shared" si="6"/>
        <v>0</v>
      </c>
      <c r="D57" s="15">
        <f t="shared" si="7"/>
        <v>0</v>
      </c>
      <c r="E57" s="77">
        <f t="shared" si="8"/>
        <v>0</v>
      </c>
      <c r="F57" s="13">
        <f t="shared" si="9"/>
      </c>
      <c r="G57" s="13">
        <f t="shared" si="10"/>
      </c>
      <c r="H57" s="12">
        <f t="shared" si="11"/>
      </c>
      <c r="I57" s="374">
        <f t="shared" si="12"/>
        <v>0</v>
      </c>
      <c r="J57" s="375"/>
    </row>
    <row r="58" spans="1:10" ht="13.5" thickBot="1">
      <c r="A58" s="34" t="s">
        <v>4</v>
      </c>
      <c r="B58" s="76">
        <f>SUM(B48:B57)</f>
        <v>126</v>
      </c>
      <c r="C58" s="55">
        <f>SUM(C48:C57)</f>
        <v>20211</v>
      </c>
      <c r="D58" s="32">
        <f>SUM(D48:D57)</f>
        <v>700</v>
      </c>
      <c r="E58" s="75">
        <f>SUM(E48:E57)</f>
        <v>5261</v>
      </c>
      <c r="F58" s="6">
        <f t="shared" si="9"/>
        <v>160.4047619047619</v>
      </c>
      <c r="G58" s="6">
        <f t="shared" si="10"/>
        <v>5.555555555555555</v>
      </c>
      <c r="H58" s="5">
        <f t="shared" si="11"/>
        <v>41.75396825396825</v>
      </c>
      <c r="I58" s="378">
        <f>SUM(I48:J57)</f>
        <v>20911</v>
      </c>
      <c r="J58" s="379"/>
    </row>
    <row r="64" ht="13.5" thickBot="1"/>
    <row r="65" spans="1:10" ht="18.75" thickBot="1">
      <c r="A65" s="52" t="str">
        <f>A2</f>
        <v>ZONE 52</v>
      </c>
      <c r="B65" s="354" t="s">
        <v>47</v>
      </c>
      <c r="C65" s="355"/>
      <c r="D65" s="355"/>
      <c r="E65" s="355"/>
      <c r="F65" s="355"/>
      <c r="G65" s="355"/>
      <c r="H65" s="355"/>
      <c r="I65" s="355"/>
      <c r="J65" s="356"/>
    </row>
    <row r="66" spans="2:10" ht="13.5" thickBot="1"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372" t="s">
        <v>0</v>
      </c>
      <c r="B67" s="385" t="s">
        <v>44</v>
      </c>
      <c r="C67" s="358"/>
      <c r="D67" s="359"/>
      <c r="E67" s="385" t="s">
        <v>45</v>
      </c>
      <c r="F67" s="358"/>
      <c r="G67" s="359"/>
      <c r="H67" s="376"/>
      <c r="I67" s="377"/>
      <c r="J67" s="377"/>
    </row>
    <row r="68" spans="1:10" ht="13.5" thickBot="1">
      <c r="A68" s="373"/>
      <c r="B68" s="74" t="s">
        <v>1</v>
      </c>
      <c r="C68" s="71" t="s">
        <v>2</v>
      </c>
      <c r="D68" s="73" t="s">
        <v>3</v>
      </c>
      <c r="E68" s="74" t="s">
        <v>1</v>
      </c>
      <c r="F68" s="71" t="s">
        <v>2</v>
      </c>
      <c r="G68" s="73" t="s">
        <v>3</v>
      </c>
      <c r="H68" s="40"/>
      <c r="I68" s="42"/>
      <c r="J68" s="42"/>
    </row>
    <row r="69" spans="1:10" ht="13.5" thickBot="1">
      <c r="A69" s="18" t="str">
        <f aca="true" t="shared" si="13" ref="A69:A78">A6</f>
        <v>KOCHERSBERG</v>
      </c>
      <c r="B69" s="47"/>
      <c r="C69" s="66"/>
      <c r="D69" s="65"/>
      <c r="E69" s="47"/>
      <c r="F69" s="66"/>
      <c r="G69" s="65"/>
      <c r="H69" s="60"/>
      <c r="I69" s="39"/>
      <c r="J69" s="39"/>
    </row>
    <row r="70" spans="1:10" ht="13.5" thickBot="1">
      <c r="A70" s="18" t="str">
        <f t="shared" si="13"/>
        <v>STRASBOURG CATHEDRALE</v>
      </c>
      <c r="B70" s="69"/>
      <c r="C70" s="68"/>
      <c r="D70" s="67">
        <v>226</v>
      </c>
      <c r="E70" s="69"/>
      <c r="F70" s="68"/>
      <c r="G70" s="67"/>
      <c r="H70" s="60"/>
      <c r="I70" s="39"/>
      <c r="J70" s="39"/>
    </row>
    <row r="71" spans="1:10" ht="13.5" thickBot="1">
      <c r="A71" s="18" t="str">
        <f t="shared" si="13"/>
        <v>STRASBOURG LA MARSEILLAISE</v>
      </c>
      <c r="B71" s="47"/>
      <c r="C71" s="66"/>
      <c r="D71" s="65"/>
      <c r="E71" s="47"/>
      <c r="F71" s="66"/>
      <c r="G71" s="65"/>
      <c r="H71" s="60"/>
      <c r="I71" s="39"/>
      <c r="J71" s="39"/>
    </row>
    <row r="72" spans="1:10" ht="13.5" thickBot="1">
      <c r="A72" s="18" t="str">
        <f t="shared" si="13"/>
        <v>STRASBOURG ORANGERIE</v>
      </c>
      <c r="B72" s="69"/>
      <c r="C72" s="68"/>
      <c r="D72" s="67"/>
      <c r="E72" s="69"/>
      <c r="F72" s="68"/>
      <c r="G72" s="67"/>
      <c r="H72" s="60"/>
      <c r="I72" s="39"/>
      <c r="J72" s="39"/>
    </row>
    <row r="73" spans="1:10" ht="13.5" thickBot="1">
      <c r="A73" s="18" t="str">
        <f t="shared" si="13"/>
        <v>Club 5</v>
      </c>
      <c r="B73" s="47"/>
      <c r="C73" s="66"/>
      <c r="D73" s="65"/>
      <c r="E73" s="47"/>
      <c r="F73" s="66"/>
      <c r="G73" s="65"/>
      <c r="H73" s="60"/>
      <c r="I73" s="39"/>
      <c r="J73" s="39"/>
    </row>
    <row r="74" spans="1:10" ht="13.5" thickBot="1">
      <c r="A74" s="18" t="str">
        <f t="shared" si="13"/>
        <v>Club 6</v>
      </c>
      <c r="B74" s="69"/>
      <c r="C74" s="68"/>
      <c r="D74" s="67"/>
      <c r="E74" s="69"/>
      <c r="F74" s="68"/>
      <c r="G74" s="67"/>
      <c r="H74" s="60"/>
      <c r="I74" s="39"/>
      <c r="J74" s="39"/>
    </row>
    <row r="75" spans="1:10" ht="13.5" thickBot="1">
      <c r="A75" s="18" t="str">
        <f t="shared" si="13"/>
        <v>Club 7</v>
      </c>
      <c r="B75" s="47"/>
      <c r="C75" s="66"/>
      <c r="D75" s="65"/>
      <c r="E75" s="47"/>
      <c r="F75" s="66"/>
      <c r="G75" s="65"/>
      <c r="H75" s="60"/>
      <c r="I75" s="39"/>
      <c r="J75" s="39"/>
    </row>
    <row r="76" spans="1:10" ht="13.5" thickBot="1">
      <c r="A76" s="18" t="str">
        <f t="shared" si="13"/>
        <v>Club 8</v>
      </c>
      <c r="B76" s="69"/>
      <c r="C76" s="68"/>
      <c r="D76" s="67"/>
      <c r="E76" s="69"/>
      <c r="F76" s="68"/>
      <c r="G76" s="67"/>
      <c r="H76" s="60"/>
      <c r="I76" s="39"/>
      <c r="J76" s="39"/>
    </row>
    <row r="77" spans="1:10" ht="13.5" thickBot="1">
      <c r="A77" s="18" t="str">
        <f t="shared" si="13"/>
        <v>Club 9</v>
      </c>
      <c r="B77" s="47"/>
      <c r="C77" s="66"/>
      <c r="D77" s="65"/>
      <c r="E77" s="47"/>
      <c r="F77" s="66"/>
      <c r="G77" s="65"/>
      <c r="H77" s="60"/>
      <c r="I77" s="39"/>
      <c r="J77" s="39"/>
    </row>
    <row r="78" spans="1:10" ht="13.5" thickBot="1">
      <c r="A78" s="18" t="str">
        <f t="shared" si="13"/>
        <v>Club 10</v>
      </c>
      <c r="B78" s="64"/>
      <c r="C78" s="63"/>
      <c r="D78" s="62"/>
      <c r="E78" s="64"/>
      <c r="F78" s="63"/>
      <c r="G78" s="62"/>
      <c r="H78" s="60"/>
      <c r="I78" s="39"/>
      <c r="J78" s="39"/>
    </row>
    <row r="79" spans="1:10" ht="13.5" thickBot="1">
      <c r="A79" s="10" t="s">
        <v>4</v>
      </c>
      <c r="B79" s="61">
        <f aca="true" t="shared" si="14" ref="B79:G79">SUM(B69:B78)</f>
        <v>0</v>
      </c>
      <c r="C79" s="61">
        <f t="shared" si="14"/>
        <v>0</v>
      </c>
      <c r="D79" s="61">
        <f t="shared" si="14"/>
        <v>226</v>
      </c>
      <c r="E79" s="61">
        <f t="shared" si="14"/>
        <v>0</v>
      </c>
      <c r="F79" s="61">
        <f t="shared" si="14"/>
        <v>0</v>
      </c>
      <c r="G79" s="61">
        <f t="shared" si="14"/>
        <v>0</v>
      </c>
      <c r="H79" s="60"/>
      <c r="I79" s="39"/>
      <c r="J79" s="39"/>
    </row>
    <row r="80" ht="13.5" thickBot="1"/>
    <row r="81" spans="1:10" ht="12.75">
      <c r="A81" s="372" t="s">
        <v>0</v>
      </c>
      <c r="B81" s="357" t="s">
        <v>14</v>
      </c>
      <c r="C81" s="358"/>
      <c r="D81" s="359"/>
      <c r="E81" s="384" t="s">
        <v>46</v>
      </c>
      <c r="F81" s="358"/>
      <c r="G81" s="383"/>
      <c r="H81" s="376"/>
      <c r="I81" s="377"/>
      <c r="J81" s="377"/>
    </row>
    <row r="82" spans="1:10" ht="13.5" thickBot="1">
      <c r="A82" s="373"/>
      <c r="B82" s="74" t="s">
        <v>1</v>
      </c>
      <c r="C82" s="71" t="s">
        <v>2</v>
      </c>
      <c r="D82" s="73" t="s">
        <v>3</v>
      </c>
      <c r="E82" s="72" t="s">
        <v>1</v>
      </c>
      <c r="F82" s="71" t="s">
        <v>2</v>
      </c>
      <c r="G82" s="70" t="s">
        <v>3</v>
      </c>
      <c r="H82" s="40"/>
      <c r="I82" s="42"/>
      <c r="J82" s="42"/>
    </row>
    <row r="83" spans="1:10" ht="13.5" thickBot="1">
      <c r="A83" s="18" t="str">
        <f aca="true" t="shared" si="15" ref="A83:A92">A6</f>
        <v>KOCHERSBERG</v>
      </c>
      <c r="B83" s="47"/>
      <c r="C83" s="66"/>
      <c r="D83" s="65"/>
      <c r="E83" s="47"/>
      <c r="F83" s="66"/>
      <c r="G83" s="65"/>
      <c r="H83" s="60"/>
      <c r="I83" s="39"/>
      <c r="J83" s="39"/>
    </row>
    <row r="84" spans="1:10" ht="13.5" thickBot="1">
      <c r="A84" s="18" t="str">
        <f t="shared" si="15"/>
        <v>STRASBOURG CATHEDRALE</v>
      </c>
      <c r="B84" s="69"/>
      <c r="C84" s="68"/>
      <c r="D84" s="67">
        <v>105</v>
      </c>
      <c r="E84" s="69"/>
      <c r="F84" s="68"/>
      <c r="G84" s="67"/>
      <c r="H84" s="60"/>
      <c r="I84" s="39"/>
      <c r="J84" s="39"/>
    </row>
    <row r="85" spans="1:10" ht="13.5" thickBot="1">
      <c r="A85" s="18" t="str">
        <f t="shared" si="15"/>
        <v>STRASBOURG LA MARSEILLAISE</v>
      </c>
      <c r="B85" s="47"/>
      <c r="C85" s="66"/>
      <c r="D85" s="65">
        <v>15</v>
      </c>
      <c r="E85" s="47"/>
      <c r="F85" s="66"/>
      <c r="G85" s="65"/>
      <c r="H85" s="60"/>
      <c r="I85" s="39"/>
      <c r="J85" s="39"/>
    </row>
    <row r="86" spans="1:10" ht="13.5" thickBot="1">
      <c r="A86" s="18" t="str">
        <f t="shared" si="15"/>
        <v>STRASBOURG ORANGERIE</v>
      </c>
      <c r="B86" s="69"/>
      <c r="C86" s="68"/>
      <c r="D86" s="67">
        <v>37</v>
      </c>
      <c r="E86" s="69"/>
      <c r="F86" s="68"/>
      <c r="G86" s="67"/>
      <c r="H86" s="60"/>
      <c r="I86" s="39"/>
      <c r="J86" s="39"/>
    </row>
    <row r="87" spans="1:10" ht="13.5" thickBot="1">
      <c r="A87" s="18" t="str">
        <f t="shared" si="15"/>
        <v>Club 5</v>
      </c>
      <c r="B87" s="47"/>
      <c r="C87" s="66"/>
      <c r="D87" s="65"/>
      <c r="E87" s="47"/>
      <c r="F87" s="66"/>
      <c r="G87" s="65"/>
      <c r="H87" s="60"/>
      <c r="I87" s="39"/>
      <c r="J87" s="39"/>
    </row>
    <row r="88" spans="1:10" ht="13.5" thickBot="1">
      <c r="A88" s="18" t="str">
        <f t="shared" si="15"/>
        <v>Club 6</v>
      </c>
      <c r="B88" s="69"/>
      <c r="C88" s="68"/>
      <c r="D88" s="67"/>
      <c r="E88" s="69"/>
      <c r="F88" s="68"/>
      <c r="G88" s="67"/>
      <c r="H88" s="60"/>
      <c r="I88" s="39"/>
      <c r="J88" s="39"/>
    </row>
    <row r="89" spans="1:10" ht="13.5" thickBot="1">
      <c r="A89" s="18" t="str">
        <f t="shared" si="15"/>
        <v>Club 7</v>
      </c>
      <c r="B89" s="47"/>
      <c r="C89" s="66"/>
      <c r="D89" s="65"/>
      <c r="E89" s="47"/>
      <c r="F89" s="66"/>
      <c r="G89" s="65"/>
      <c r="H89" s="60"/>
      <c r="I89" s="39"/>
      <c r="J89" s="39"/>
    </row>
    <row r="90" spans="1:10" ht="13.5" thickBot="1">
      <c r="A90" s="18" t="str">
        <f t="shared" si="15"/>
        <v>Club 8</v>
      </c>
      <c r="B90" s="69"/>
      <c r="C90" s="68"/>
      <c r="D90" s="67"/>
      <c r="E90" s="69"/>
      <c r="F90" s="68"/>
      <c r="G90" s="67"/>
      <c r="H90" s="60"/>
      <c r="I90" s="39"/>
      <c r="J90" s="39"/>
    </row>
    <row r="91" spans="1:10" ht="13.5" thickBot="1">
      <c r="A91" s="18" t="str">
        <f t="shared" si="15"/>
        <v>Club 9</v>
      </c>
      <c r="B91" s="47"/>
      <c r="C91" s="66"/>
      <c r="D91" s="65"/>
      <c r="E91" s="47"/>
      <c r="F91" s="66"/>
      <c r="G91" s="65"/>
      <c r="H91" s="60"/>
      <c r="I91" s="39"/>
      <c r="J91" s="39"/>
    </row>
    <row r="92" spans="1:10" ht="13.5" thickBot="1">
      <c r="A92" s="18" t="str">
        <f t="shared" si="15"/>
        <v>Club 10</v>
      </c>
      <c r="B92" s="64"/>
      <c r="C92" s="63"/>
      <c r="D92" s="62"/>
      <c r="E92" s="64"/>
      <c r="F92" s="63"/>
      <c r="G92" s="62"/>
      <c r="H92" s="60"/>
      <c r="I92" s="39"/>
      <c r="J92" s="39"/>
    </row>
    <row r="93" spans="1:10" ht="13.5" thickBot="1">
      <c r="A93" s="10" t="s">
        <v>4</v>
      </c>
      <c r="B93" s="61">
        <f aca="true" t="shared" si="16" ref="B93:G93">SUM(B83:B92)</f>
        <v>0</v>
      </c>
      <c r="C93" s="61">
        <f t="shared" si="16"/>
        <v>0</v>
      </c>
      <c r="D93" s="61">
        <f t="shared" si="16"/>
        <v>157</v>
      </c>
      <c r="E93" s="61">
        <f t="shared" si="16"/>
        <v>0</v>
      </c>
      <c r="F93" s="61">
        <f t="shared" si="16"/>
        <v>0</v>
      </c>
      <c r="G93" s="61">
        <f t="shared" si="16"/>
        <v>0</v>
      </c>
      <c r="H93" s="60"/>
      <c r="I93" s="39"/>
      <c r="J93" s="39"/>
    </row>
    <row r="95" ht="13.5" thickBot="1"/>
    <row r="96" spans="1:10" ht="12.75">
      <c r="A96" s="380" t="s">
        <v>0</v>
      </c>
      <c r="B96" s="365" t="s">
        <v>76</v>
      </c>
      <c r="C96" s="382" t="s">
        <v>20</v>
      </c>
      <c r="D96" s="358"/>
      <c r="E96" s="383"/>
      <c r="F96" s="360" t="s">
        <v>6</v>
      </c>
      <c r="G96" s="361"/>
      <c r="H96" s="362"/>
      <c r="I96" s="386" t="s">
        <v>5</v>
      </c>
      <c r="J96" s="364"/>
    </row>
    <row r="97" spans="1:10" ht="13.5" thickBot="1">
      <c r="A97" s="381"/>
      <c r="B97" s="366"/>
      <c r="C97" s="20" t="s">
        <v>1</v>
      </c>
      <c r="D97" s="20" t="s">
        <v>2</v>
      </c>
      <c r="E97" s="22" t="s">
        <v>3</v>
      </c>
      <c r="F97" s="21" t="s">
        <v>1</v>
      </c>
      <c r="G97" s="20" t="s">
        <v>2</v>
      </c>
      <c r="H97" s="19" t="s">
        <v>3</v>
      </c>
      <c r="I97" s="387" t="s">
        <v>7</v>
      </c>
      <c r="J97" s="368"/>
    </row>
    <row r="98" spans="1:10" ht="13.5" thickBot="1">
      <c r="A98" s="18" t="str">
        <f aca="true" t="shared" si="17" ref="A98:A107">A6</f>
        <v>KOCHERSBERG</v>
      </c>
      <c r="B98" s="17">
        <f aca="true" t="shared" si="18" ref="B98:B107">B48</f>
        <v>32</v>
      </c>
      <c r="C98" s="16">
        <f aca="true" t="shared" si="19" ref="C98:C107">B69+E69+B83+E83</f>
        <v>0</v>
      </c>
      <c r="D98" s="15">
        <f aca="true" t="shared" si="20" ref="D98:D107">C69+F69+C83+F83</f>
        <v>0</v>
      </c>
      <c r="E98" s="14">
        <f aca="true" t="shared" si="21" ref="E98:E107">D69+G69+D83+G83</f>
        <v>0</v>
      </c>
      <c r="F98" s="13">
        <f aca="true" t="shared" si="22" ref="F98:F108">IF($B98=0,"",C98/$B98)</f>
        <v>0</v>
      </c>
      <c r="G98" s="13">
        <f aca="true" t="shared" si="23" ref="G98:G108">IF($B98=0,"",D98/$B98)</f>
        <v>0</v>
      </c>
      <c r="H98" s="12">
        <f aca="true" t="shared" si="24" ref="H98:H108">IF($B98=0,"",E98/$B98)</f>
        <v>0</v>
      </c>
      <c r="I98" s="374">
        <f aca="true" t="shared" si="25" ref="I98:I107">C98+D98</f>
        <v>0</v>
      </c>
      <c r="J98" s="375"/>
    </row>
    <row r="99" spans="1:10" ht="13.5" thickBot="1">
      <c r="A99" s="18" t="str">
        <f t="shared" si="17"/>
        <v>STRASBOURG CATHEDRALE</v>
      </c>
      <c r="B99" s="17">
        <f t="shared" si="18"/>
        <v>44</v>
      </c>
      <c r="C99" s="16">
        <f t="shared" si="19"/>
        <v>0</v>
      </c>
      <c r="D99" s="15">
        <f t="shared" si="20"/>
        <v>0</v>
      </c>
      <c r="E99" s="14">
        <f t="shared" si="21"/>
        <v>331</v>
      </c>
      <c r="F99" s="13">
        <f t="shared" si="22"/>
        <v>0</v>
      </c>
      <c r="G99" s="13">
        <f t="shared" si="23"/>
        <v>0</v>
      </c>
      <c r="H99" s="12">
        <f t="shared" si="24"/>
        <v>7.5227272727272725</v>
      </c>
      <c r="I99" s="374">
        <f t="shared" si="25"/>
        <v>0</v>
      </c>
      <c r="J99" s="375"/>
    </row>
    <row r="100" spans="1:10" ht="13.5" thickBot="1">
      <c r="A100" s="18" t="str">
        <f t="shared" si="17"/>
        <v>STRASBOURG LA MARSEILLAISE</v>
      </c>
      <c r="B100" s="17">
        <f t="shared" si="18"/>
        <v>15</v>
      </c>
      <c r="C100" s="16">
        <f t="shared" si="19"/>
        <v>0</v>
      </c>
      <c r="D100" s="15">
        <f t="shared" si="20"/>
        <v>0</v>
      </c>
      <c r="E100" s="14">
        <f t="shared" si="21"/>
        <v>15</v>
      </c>
      <c r="F100" s="13">
        <f t="shared" si="22"/>
        <v>0</v>
      </c>
      <c r="G100" s="13">
        <f t="shared" si="23"/>
        <v>0</v>
      </c>
      <c r="H100" s="12">
        <f t="shared" si="24"/>
        <v>1</v>
      </c>
      <c r="I100" s="374">
        <f t="shared" si="25"/>
        <v>0</v>
      </c>
      <c r="J100" s="375"/>
    </row>
    <row r="101" spans="1:10" ht="13.5" thickBot="1">
      <c r="A101" s="18" t="str">
        <f t="shared" si="17"/>
        <v>STRASBOURG ORANGERIE</v>
      </c>
      <c r="B101" s="17">
        <f t="shared" si="18"/>
        <v>35</v>
      </c>
      <c r="C101" s="16">
        <f t="shared" si="19"/>
        <v>0</v>
      </c>
      <c r="D101" s="15">
        <f t="shared" si="20"/>
        <v>0</v>
      </c>
      <c r="E101" s="14">
        <f t="shared" si="21"/>
        <v>37</v>
      </c>
      <c r="F101" s="13">
        <f t="shared" si="22"/>
        <v>0</v>
      </c>
      <c r="G101" s="13">
        <f t="shared" si="23"/>
        <v>0</v>
      </c>
      <c r="H101" s="12">
        <f t="shared" si="24"/>
        <v>1.0571428571428572</v>
      </c>
      <c r="I101" s="374">
        <f t="shared" si="25"/>
        <v>0</v>
      </c>
      <c r="J101" s="375"/>
    </row>
    <row r="102" spans="1:10" ht="13.5" thickBot="1">
      <c r="A102" s="18" t="str">
        <f t="shared" si="17"/>
        <v>Club 5</v>
      </c>
      <c r="B102" s="17">
        <f t="shared" si="18"/>
        <v>0</v>
      </c>
      <c r="C102" s="16">
        <f t="shared" si="19"/>
        <v>0</v>
      </c>
      <c r="D102" s="15">
        <f t="shared" si="20"/>
        <v>0</v>
      </c>
      <c r="E102" s="14">
        <f t="shared" si="21"/>
        <v>0</v>
      </c>
      <c r="F102" s="13">
        <f t="shared" si="22"/>
      </c>
      <c r="G102" s="13">
        <f t="shared" si="23"/>
      </c>
      <c r="H102" s="12">
        <f t="shared" si="24"/>
      </c>
      <c r="I102" s="374">
        <f t="shared" si="25"/>
        <v>0</v>
      </c>
      <c r="J102" s="375"/>
    </row>
    <row r="103" spans="1:10" ht="13.5" thickBot="1">
      <c r="A103" s="18" t="str">
        <f t="shared" si="17"/>
        <v>Club 6</v>
      </c>
      <c r="B103" s="17">
        <f t="shared" si="18"/>
        <v>0</v>
      </c>
      <c r="C103" s="16">
        <f t="shared" si="19"/>
        <v>0</v>
      </c>
      <c r="D103" s="15">
        <f t="shared" si="20"/>
        <v>0</v>
      </c>
      <c r="E103" s="14">
        <f t="shared" si="21"/>
        <v>0</v>
      </c>
      <c r="F103" s="13">
        <f t="shared" si="22"/>
      </c>
      <c r="G103" s="13">
        <f t="shared" si="23"/>
      </c>
      <c r="H103" s="12">
        <f t="shared" si="24"/>
      </c>
      <c r="I103" s="374">
        <f t="shared" si="25"/>
        <v>0</v>
      </c>
      <c r="J103" s="375"/>
    </row>
    <row r="104" spans="1:10" ht="13.5" thickBot="1">
      <c r="A104" s="18" t="str">
        <f t="shared" si="17"/>
        <v>Club 7</v>
      </c>
      <c r="B104" s="17">
        <f t="shared" si="18"/>
        <v>0</v>
      </c>
      <c r="C104" s="16">
        <f t="shared" si="19"/>
        <v>0</v>
      </c>
      <c r="D104" s="15">
        <f t="shared" si="20"/>
        <v>0</v>
      </c>
      <c r="E104" s="14">
        <f t="shared" si="21"/>
        <v>0</v>
      </c>
      <c r="F104" s="13">
        <f t="shared" si="22"/>
      </c>
      <c r="G104" s="13">
        <f t="shared" si="23"/>
      </c>
      <c r="H104" s="12">
        <f t="shared" si="24"/>
      </c>
      <c r="I104" s="374">
        <f t="shared" si="25"/>
        <v>0</v>
      </c>
      <c r="J104" s="375"/>
    </row>
    <row r="105" spans="1:10" ht="13.5" thickBot="1">
      <c r="A105" s="18" t="str">
        <f t="shared" si="17"/>
        <v>Club 8</v>
      </c>
      <c r="B105" s="17">
        <f t="shared" si="18"/>
        <v>0</v>
      </c>
      <c r="C105" s="16">
        <f t="shared" si="19"/>
        <v>0</v>
      </c>
      <c r="D105" s="15">
        <f t="shared" si="20"/>
        <v>0</v>
      </c>
      <c r="E105" s="14">
        <f t="shared" si="21"/>
        <v>0</v>
      </c>
      <c r="F105" s="13">
        <f t="shared" si="22"/>
      </c>
      <c r="G105" s="13">
        <f t="shared" si="23"/>
      </c>
      <c r="H105" s="12">
        <f t="shared" si="24"/>
      </c>
      <c r="I105" s="374">
        <f t="shared" si="25"/>
        <v>0</v>
      </c>
      <c r="J105" s="375"/>
    </row>
    <row r="106" spans="1:10" ht="13.5" thickBot="1">
      <c r="A106" s="18" t="str">
        <f t="shared" si="17"/>
        <v>Club 9</v>
      </c>
      <c r="B106" s="17">
        <f t="shared" si="18"/>
        <v>0</v>
      </c>
      <c r="C106" s="16">
        <f t="shared" si="19"/>
        <v>0</v>
      </c>
      <c r="D106" s="15">
        <f t="shared" si="20"/>
        <v>0</v>
      </c>
      <c r="E106" s="14">
        <f t="shared" si="21"/>
        <v>0</v>
      </c>
      <c r="F106" s="13">
        <f t="shared" si="22"/>
      </c>
      <c r="G106" s="13">
        <f t="shared" si="23"/>
      </c>
      <c r="H106" s="12">
        <f t="shared" si="24"/>
      </c>
      <c r="I106" s="374">
        <f t="shared" si="25"/>
        <v>0</v>
      </c>
      <c r="J106" s="375"/>
    </row>
    <row r="107" spans="1:10" ht="13.5" thickBot="1">
      <c r="A107" s="18" t="str">
        <f t="shared" si="17"/>
        <v>Club 10</v>
      </c>
      <c r="B107" s="59">
        <f t="shared" si="18"/>
        <v>0</v>
      </c>
      <c r="C107" s="16">
        <f t="shared" si="19"/>
        <v>0</v>
      </c>
      <c r="D107" s="15">
        <f t="shared" si="20"/>
        <v>0</v>
      </c>
      <c r="E107" s="14">
        <f t="shared" si="21"/>
        <v>0</v>
      </c>
      <c r="F107" s="13">
        <f t="shared" si="22"/>
      </c>
      <c r="G107" s="13">
        <f t="shared" si="23"/>
      </c>
      <c r="H107" s="12">
        <f t="shared" si="24"/>
      </c>
      <c r="I107" s="374">
        <f t="shared" si="25"/>
        <v>0</v>
      </c>
      <c r="J107" s="375"/>
    </row>
    <row r="108" spans="1:10" ht="13.5" thickBot="1">
      <c r="A108" s="34" t="s">
        <v>4</v>
      </c>
      <c r="B108" s="10">
        <f>SUM(B98:B107)</f>
        <v>126</v>
      </c>
      <c r="C108" s="33">
        <f>SUM(C98:C107)</f>
        <v>0</v>
      </c>
      <c r="D108" s="32">
        <f>SUM(D98:D107)</f>
        <v>0</v>
      </c>
      <c r="E108" s="32">
        <f>SUM(E98:E107)</f>
        <v>383</v>
      </c>
      <c r="F108" s="6">
        <f t="shared" si="22"/>
        <v>0</v>
      </c>
      <c r="G108" s="6">
        <f t="shared" si="23"/>
        <v>0</v>
      </c>
      <c r="H108" s="5">
        <f t="shared" si="24"/>
        <v>3.0396825396825395</v>
      </c>
      <c r="I108" s="378">
        <f>SUM(I98:J107)</f>
        <v>0</v>
      </c>
      <c r="J108" s="379"/>
    </row>
    <row r="109" spans="1:10" ht="13.5" thickBot="1">
      <c r="A109" s="26"/>
      <c r="B109" s="26"/>
      <c r="C109" s="26"/>
      <c r="D109" s="26"/>
      <c r="E109" s="26"/>
      <c r="F109" s="54"/>
      <c r="G109" s="54"/>
      <c r="H109" s="54"/>
      <c r="I109" s="26"/>
      <c r="J109" s="26"/>
    </row>
    <row r="110" spans="1:10" ht="12.75" customHeight="1">
      <c r="A110" s="380" t="s">
        <v>0</v>
      </c>
      <c r="B110" s="357" t="s">
        <v>15</v>
      </c>
      <c r="C110" s="358"/>
      <c r="D110" s="359"/>
      <c r="E110" s="26"/>
      <c r="F110" s="54"/>
      <c r="G110" s="54"/>
      <c r="H110" s="54"/>
      <c r="I110" s="26"/>
      <c r="J110" s="26"/>
    </row>
    <row r="111" spans="1:10" ht="13.5" customHeight="1" thickBot="1">
      <c r="A111" s="381"/>
      <c r="B111" s="388" t="s">
        <v>1</v>
      </c>
      <c r="C111" s="389"/>
      <c r="D111" s="390"/>
      <c r="E111" s="26"/>
      <c r="F111" s="54"/>
      <c r="G111" s="54"/>
      <c r="H111" s="54"/>
      <c r="I111" s="26"/>
      <c r="J111" s="26"/>
    </row>
    <row r="112" spans="1:10" ht="13.5" thickBot="1">
      <c r="A112" s="58" t="str">
        <f aca="true" t="shared" si="26" ref="A112:A121">A20</f>
        <v>KOCHERSBERG</v>
      </c>
      <c r="B112" s="38"/>
      <c r="C112" s="56"/>
      <c r="D112" s="38"/>
      <c r="E112" s="26"/>
      <c r="F112" s="54"/>
      <c r="G112" s="54"/>
      <c r="H112" s="54"/>
      <c r="I112" s="26"/>
      <c r="J112" s="26"/>
    </row>
    <row r="113" spans="1:10" ht="13.5" thickBot="1">
      <c r="A113" s="58" t="str">
        <f t="shared" si="26"/>
        <v>STRASBOURG CATHEDRALE</v>
      </c>
      <c r="B113" s="38"/>
      <c r="C113" s="56">
        <v>5000</v>
      </c>
      <c r="D113" s="38"/>
      <c r="E113" s="26"/>
      <c r="F113" s="54"/>
      <c r="G113" s="54"/>
      <c r="H113" s="54"/>
      <c r="I113" s="26"/>
      <c r="J113" s="26"/>
    </row>
    <row r="114" spans="1:10" ht="13.5" thickBot="1">
      <c r="A114" s="58" t="str">
        <f t="shared" si="26"/>
        <v>STRASBOURG LA MARSEILLAISE</v>
      </c>
      <c r="B114" s="38"/>
      <c r="C114" s="56"/>
      <c r="D114" s="38"/>
      <c r="E114" s="26"/>
      <c r="F114" s="54"/>
      <c r="G114" s="54"/>
      <c r="H114" s="54"/>
      <c r="I114" s="26"/>
      <c r="J114" s="26"/>
    </row>
    <row r="115" spans="1:10" ht="13.5" thickBot="1">
      <c r="A115" s="58" t="str">
        <f t="shared" si="26"/>
        <v>STRASBOURG ORANGERIE</v>
      </c>
      <c r="B115" s="38"/>
      <c r="C115" s="56">
        <v>7417</v>
      </c>
      <c r="D115" s="38"/>
      <c r="E115" s="26"/>
      <c r="F115" s="54"/>
      <c r="G115" s="54"/>
      <c r="H115" s="54"/>
      <c r="I115" s="26"/>
      <c r="J115" s="26"/>
    </row>
    <row r="116" spans="1:10" ht="13.5" thickBot="1">
      <c r="A116" s="58" t="str">
        <f t="shared" si="26"/>
        <v>Club 5</v>
      </c>
      <c r="B116" s="38"/>
      <c r="C116" s="56"/>
      <c r="D116" s="38"/>
      <c r="E116" s="26"/>
      <c r="F116" s="54"/>
      <c r="G116" s="54"/>
      <c r="H116" s="54"/>
      <c r="I116" s="26"/>
      <c r="J116" s="26"/>
    </row>
    <row r="117" spans="1:10" ht="13.5" thickBot="1">
      <c r="A117" s="58" t="str">
        <f t="shared" si="26"/>
        <v>Club 6</v>
      </c>
      <c r="B117" s="38"/>
      <c r="C117" s="56"/>
      <c r="D117" s="38"/>
      <c r="E117" s="26"/>
      <c r="F117" s="54"/>
      <c r="G117" s="54"/>
      <c r="H117" s="54"/>
      <c r="I117" s="26"/>
      <c r="J117" s="26"/>
    </row>
    <row r="118" spans="1:10" ht="13.5" thickBot="1">
      <c r="A118" s="58" t="str">
        <f t="shared" si="26"/>
        <v>Club 7</v>
      </c>
      <c r="B118" s="38"/>
      <c r="C118" s="56"/>
      <c r="D118" s="38"/>
      <c r="E118" s="26"/>
      <c r="F118" s="54"/>
      <c r="G118" s="54"/>
      <c r="H118" s="54"/>
      <c r="I118" s="26"/>
      <c r="J118" s="26"/>
    </row>
    <row r="119" spans="1:10" ht="13.5" thickBot="1">
      <c r="A119" s="58" t="str">
        <f t="shared" si="26"/>
        <v>Club 8</v>
      </c>
      <c r="B119" s="38"/>
      <c r="C119" s="56"/>
      <c r="D119" s="38"/>
      <c r="E119" s="26"/>
      <c r="F119" s="54"/>
      <c r="G119" s="54"/>
      <c r="H119" s="54"/>
      <c r="I119" s="26"/>
      <c r="J119" s="26"/>
    </row>
    <row r="120" spans="1:10" ht="13.5" thickBot="1">
      <c r="A120" s="58" t="str">
        <f t="shared" si="26"/>
        <v>Club 9</v>
      </c>
      <c r="B120" s="38"/>
      <c r="C120" s="56"/>
      <c r="D120" s="38"/>
      <c r="E120" s="26"/>
      <c r="F120" s="54"/>
      <c r="G120" s="54"/>
      <c r="H120" s="54"/>
      <c r="I120" s="26"/>
      <c r="J120" s="26"/>
    </row>
    <row r="121" spans="1:10" ht="13.5" thickBot="1">
      <c r="A121" s="57" t="str">
        <f t="shared" si="26"/>
        <v>Club 10</v>
      </c>
      <c r="B121" s="38"/>
      <c r="C121" s="56"/>
      <c r="D121" s="38"/>
      <c r="E121" s="26"/>
      <c r="F121" s="54"/>
      <c r="G121" s="54"/>
      <c r="H121" s="54"/>
      <c r="I121" s="26"/>
      <c r="J121" s="26"/>
    </row>
    <row r="122" spans="1:10" ht="13.5" thickBot="1">
      <c r="A122" s="55" t="s">
        <v>4</v>
      </c>
      <c r="B122" s="38"/>
      <c r="C122" s="44">
        <f>SUM(C112:C121)</f>
        <v>12417</v>
      </c>
      <c r="D122" s="38"/>
      <c r="E122" s="26"/>
      <c r="F122" s="54"/>
      <c r="G122" s="54"/>
      <c r="H122" s="54"/>
      <c r="I122" s="26"/>
      <c r="J122" s="26"/>
    </row>
    <row r="123" spans="1:10" ht="12.75" customHeight="1">
      <c r="A123" s="395"/>
      <c r="B123" s="377"/>
      <c r="C123" s="377"/>
      <c r="D123" s="53"/>
      <c r="E123" s="377"/>
      <c r="F123" s="377"/>
      <c r="G123" s="377"/>
      <c r="H123" s="394"/>
      <c r="I123" s="394"/>
      <c r="J123" s="394"/>
    </row>
    <row r="124" spans="1:10" ht="13.5" customHeight="1" thickBot="1">
      <c r="A124" s="395"/>
      <c r="B124" s="42"/>
      <c r="C124" s="42"/>
      <c r="D124" s="42"/>
      <c r="E124" s="396"/>
      <c r="F124" s="396"/>
      <c r="G124" s="396"/>
      <c r="H124" s="41"/>
      <c r="I124" s="41"/>
      <c r="J124" s="41"/>
    </row>
    <row r="125" spans="1:10" ht="18.75" customHeight="1" thickBot="1">
      <c r="A125" s="52" t="str">
        <f>A2</f>
        <v>ZONE 52</v>
      </c>
      <c r="B125" s="354" t="s">
        <v>9</v>
      </c>
      <c r="C125" s="355"/>
      <c r="D125" s="355"/>
      <c r="E125" s="355"/>
      <c r="F125" s="355"/>
      <c r="G125" s="355"/>
      <c r="H125" s="355"/>
      <c r="I125" s="355"/>
      <c r="J125" s="356"/>
    </row>
    <row r="126" spans="2:10" ht="13.5" thickBot="1"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 customHeight="1">
      <c r="A127" s="50" t="s">
        <v>0</v>
      </c>
      <c r="B127" s="391" t="s">
        <v>16</v>
      </c>
      <c r="C127" s="392"/>
      <c r="D127" s="393"/>
      <c r="E127" s="391" t="s">
        <v>17</v>
      </c>
      <c r="F127" s="392"/>
      <c r="G127" s="393"/>
      <c r="H127" s="391" t="s">
        <v>18</v>
      </c>
      <c r="I127" s="392"/>
      <c r="J127" s="393"/>
    </row>
    <row r="128" spans="1:10" ht="13.5" customHeight="1" thickBot="1">
      <c r="A128" s="49"/>
      <c r="B128" s="21" t="s">
        <v>1</v>
      </c>
      <c r="C128" s="20" t="s">
        <v>2</v>
      </c>
      <c r="D128" s="19" t="s">
        <v>3</v>
      </c>
      <c r="E128" s="35" t="s">
        <v>1</v>
      </c>
      <c r="F128" s="20" t="s">
        <v>2</v>
      </c>
      <c r="G128" s="22" t="s">
        <v>3</v>
      </c>
      <c r="H128" s="21" t="s">
        <v>1</v>
      </c>
      <c r="I128" s="20" t="s">
        <v>2</v>
      </c>
      <c r="J128" s="19" t="s">
        <v>3</v>
      </c>
    </row>
    <row r="129" spans="1:10" ht="13.5" thickBot="1">
      <c r="A129" s="18" t="str">
        <f aca="true" t="shared" si="27" ref="A129:A138">A6</f>
        <v>KOCHERSBERG</v>
      </c>
      <c r="B129" s="47"/>
      <c r="C129" s="46"/>
      <c r="D129" s="45"/>
      <c r="E129" s="46"/>
      <c r="F129" s="46"/>
      <c r="G129" s="48"/>
      <c r="H129" s="47"/>
      <c r="I129" s="46"/>
      <c r="J129" s="45"/>
    </row>
    <row r="130" spans="1:10" ht="13.5" thickBot="1">
      <c r="A130" s="18" t="str">
        <f t="shared" si="27"/>
        <v>STRASBOURG CATHEDRALE</v>
      </c>
      <c r="B130" s="47"/>
      <c r="C130" s="46"/>
      <c r="D130" s="45"/>
      <c r="E130" s="46">
        <v>3000</v>
      </c>
      <c r="F130" s="46"/>
      <c r="G130" s="48"/>
      <c r="H130" s="47">
        <v>860</v>
      </c>
      <c r="I130" s="46"/>
      <c r="J130" s="45"/>
    </row>
    <row r="131" spans="1:10" ht="13.5" thickBot="1">
      <c r="A131" s="18" t="str">
        <f t="shared" si="27"/>
        <v>STRASBOURG LA MARSEILLAISE</v>
      </c>
      <c r="B131" s="47"/>
      <c r="C131" s="46"/>
      <c r="D131" s="45"/>
      <c r="E131" s="46"/>
      <c r="F131" s="46"/>
      <c r="G131" s="48"/>
      <c r="H131" s="47"/>
      <c r="I131" s="46"/>
      <c r="J131" s="45"/>
    </row>
    <row r="132" spans="1:10" ht="13.5" thickBot="1">
      <c r="A132" s="18" t="str">
        <f t="shared" si="27"/>
        <v>STRASBOURG ORANGERIE</v>
      </c>
      <c r="B132" s="47"/>
      <c r="C132" s="46">
        <v>8191</v>
      </c>
      <c r="D132" s="45">
        <v>6</v>
      </c>
      <c r="E132" s="46">
        <v>300</v>
      </c>
      <c r="F132" s="46"/>
      <c r="G132" s="48"/>
      <c r="H132" s="47">
        <v>300</v>
      </c>
      <c r="I132" s="46"/>
      <c r="J132" s="45"/>
    </row>
    <row r="133" spans="1:10" ht="13.5" thickBot="1">
      <c r="A133" s="18" t="str">
        <f t="shared" si="27"/>
        <v>Club 5</v>
      </c>
      <c r="B133" s="47"/>
      <c r="C133" s="46"/>
      <c r="D133" s="45"/>
      <c r="E133" s="46"/>
      <c r="F133" s="46"/>
      <c r="G133" s="48"/>
      <c r="H133" s="47"/>
      <c r="I133" s="46"/>
      <c r="J133" s="45"/>
    </row>
    <row r="134" spans="1:10" ht="13.5" thickBot="1">
      <c r="A134" s="18" t="str">
        <f t="shared" si="27"/>
        <v>Club 6</v>
      </c>
      <c r="B134" s="47"/>
      <c r="C134" s="46"/>
      <c r="D134" s="45"/>
      <c r="E134" s="46"/>
      <c r="F134" s="46"/>
      <c r="G134" s="48"/>
      <c r="H134" s="47"/>
      <c r="I134" s="46"/>
      <c r="J134" s="45"/>
    </row>
    <row r="135" spans="1:10" ht="13.5" thickBot="1">
      <c r="A135" s="18" t="str">
        <f t="shared" si="27"/>
        <v>Club 7</v>
      </c>
      <c r="B135" s="47"/>
      <c r="C135" s="46"/>
      <c r="D135" s="45"/>
      <c r="E135" s="46"/>
      <c r="F135" s="46"/>
      <c r="G135" s="48"/>
      <c r="H135" s="47"/>
      <c r="I135" s="46"/>
      <c r="J135" s="45"/>
    </row>
    <row r="136" spans="1:10" ht="13.5" thickBot="1">
      <c r="A136" s="18" t="str">
        <f t="shared" si="27"/>
        <v>Club 8</v>
      </c>
      <c r="B136" s="47"/>
      <c r="C136" s="46"/>
      <c r="D136" s="45"/>
      <c r="E136" s="46"/>
      <c r="F136" s="46"/>
      <c r="G136" s="48"/>
      <c r="H136" s="47"/>
      <c r="I136" s="46"/>
      <c r="J136" s="45"/>
    </row>
    <row r="137" spans="1:10" ht="13.5" thickBot="1">
      <c r="A137" s="18" t="str">
        <f t="shared" si="27"/>
        <v>Club 9</v>
      </c>
      <c r="B137" s="47"/>
      <c r="C137" s="46"/>
      <c r="D137" s="45"/>
      <c r="E137" s="46"/>
      <c r="F137" s="46"/>
      <c r="G137" s="48"/>
      <c r="H137" s="47"/>
      <c r="I137" s="46"/>
      <c r="J137" s="45"/>
    </row>
    <row r="138" spans="1:10" ht="13.5" thickBot="1">
      <c r="A138" s="18" t="str">
        <f t="shared" si="27"/>
        <v>Club 10</v>
      </c>
      <c r="B138" s="47"/>
      <c r="C138" s="46"/>
      <c r="D138" s="45"/>
      <c r="E138" s="46"/>
      <c r="F138" s="46"/>
      <c r="G138" s="48"/>
      <c r="H138" s="47"/>
      <c r="I138" s="46"/>
      <c r="J138" s="45"/>
    </row>
    <row r="139" spans="1:10" ht="13.5" thickBot="1">
      <c r="A139" s="10" t="s">
        <v>4</v>
      </c>
      <c r="B139" s="44">
        <f aca="true" t="shared" si="28" ref="B139:J139">SUM(B129:B138)</f>
        <v>0</v>
      </c>
      <c r="C139" s="44">
        <f t="shared" si="28"/>
        <v>8191</v>
      </c>
      <c r="D139" s="44">
        <f t="shared" si="28"/>
        <v>6</v>
      </c>
      <c r="E139" s="44">
        <f t="shared" si="28"/>
        <v>3300</v>
      </c>
      <c r="F139" s="44">
        <f t="shared" si="28"/>
        <v>0</v>
      </c>
      <c r="G139" s="44">
        <f t="shared" si="28"/>
        <v>0</v>
      </c>
      <c r="H139" s="44">
        <f t="shared" si="28"/>
        <v>1160</v>
      </c>
      <c r="I139" s="44">
        <f t="shared" si="28"/>
        <v>0</v>
      </c>
      <c r="J139" s="44">
        <f t="shared" si="28"/>
        <v>0</v>
      </c>
    </row>
    <row r="141" spans="1:10" ht="12.75" customHeight="1">
      <c r="A141" s="43"/>
      <c r="B141" s="42"/>
      <c r="C141" s="42"/>
      <c r="D141" s="42"/>
      <c r="E141" s="41"/>
      <c r="F141" s="41"/>
      <c r="G141" s="41"/>
      <c r="H141" s="41"/>
      <c r="I141" s="41"/>
      <c r="J141" s="41"/>
    </row>
    <row r="142" spans="1:10" ht="13.5" thickBot="1">
      <c r="A142" s="40"/>
      <c r="B142" s="39"/>
      <c r="C142" s="39"/>
      <c r="D142" s="39"/>
      <c r="E142" s="38"/>
      <c r="F142" s="38"/>
      <c r="G142" s="38"/>
      <c r="H142" s="38"/>
      <c r="I142" s="38"/>
      <c r="J142" s="38"/>
    </row>
    <row r="143" spans="1:10" ht="12.75" customHeight="1">
      <c r="A143" s="37" t="s">
        <v>0</v>
      </c>
      <c r="B143" s="365" t="s">
        <v>76</v>
      </c>
      <c r="C143" s="360" t="s">
        <v>19</v>
      </c>
      <c r="D143" s="361"/>
      <c r="E143" s="362"/>
      <c r="F143" s="360" t="s">
        <v>6</v>
      </c>
      <c r="G143" s="361"/>
      <c r="H143" s="362"/>
      <c r="I143" s="386" t="s">
        <v>5</v>
      </c>
      <c r="J143" s="364"/>
    </row>
    <row r="144" spans="1:10" ht="13.5" customHeight="1" thickBot="1">
      <c r="A144" s="36"/>
      <c r="B144" s="366"/>
      <c r="C144" s="35" t="s">
        <v>1</v>
      </c>
      <c r="D144" s="20" t="s">
        <v>2</v>
      </c>
      <c r="E144" s="22" t="s">
        <v>3</v>
      </c>
      <c r="F144" s="21" t="s">
        <v>1</v>
      </c>
      <c r="G144" s="20" t="s">
        <v>2</v>
      </c>
      <c r="H144" s="19" t="s">
        <v>3</v>
      </c>
      <c r="I144" s="387" t="s">
        <v>7</v>
      </c>
      <c r="J144" s="368"/>
    </row>
    <row r="145" spans="1:10" ht="13.5" thickBot="1">
      <c r="A145" s="18" t="str">
        <f aca="true" t="shared" si="29" ref="A145:A154">A6</f>
        <v>KOCHERSBERG</v>
      </c>
      <c r="B145" s="17">
        <f aca="true" t="shared" si="30" ref="B145:B150">B48</f>
        <v>32</v>
      </c>
      <c r="C145" s="16">
        <f>B129+E129+H129+B142</f>
        <v>0</v>
      </c>
      <c r="D145" s="15">
        <f>C129+F129+I129+C142</f>
        <v>0</v>
      </c>
      <c r="E145" s="14">
        <f>D129+G129+J129+D142</f>
        <v>0</v>
      </c>
      <c r="F145" s="13">
        <f aca="true" t="shared" si="31" ref="F145:F155">IF($B145=0,"",C145/$B145)</f>
        <v>0</v>
      </c>
      <c r="G145" s="13">
        <f aca="true" t="shared" si="32" ref="G145:G155">IF($B145=0,"",D145/$B145)</f>
        <v>0</v>
      </c>
      <c r="H145" s="12">
        <f aca="true" t="shared" si="33" ref="H145:H155">IF($B145=0,"",E145/$B145)</f>
        <v>0</v>
      </c>
      <c r="I145" s="374">
        <f aca="true" t="shared" si="34" ref="I145:I154">C145+D145</f>
        <v>0</v>
      </c>
      <c r="J145" s="375"/>
    </row>
    <row r="146" spans="1:10" ht="13.5" thickBot="1">
      <c r="A146" s="18" t="str">
        <f t="shared" si="29"/>
        <v>STRASBOURG CATHEDRALE</v>
      </c>
      <c r="B146" s="17">
        <f t="shared" si="30"/>
        <v>44</v>
      </c>
      <c r="C146" s="16">
        <f aca="true" t="shared" si="35" ref="C146:C154">B130+E130+H130</f>
        <v>3860</v>
      </c>
      <c r="D146" s="15">
        <f aca="true" t="shared" si="36" ref="D146:D154">C130+F130+I130</f>
        <v>0</v>
      </c>
      <c r="E146" s="14">
        <f aca="true" t="shared" si="37" ref="E146:E154">D130+G130+J130</f>
        <v>0</v>
      </c>
      <c r="F146" s="13">
        <f t="shared" si="31"/>
        <v>87.72727272727273</v>
      </c>
      <c r="G146" s="13">
        <f t="shared" si="32"/>
        <v>0</v>
      </c>
      <c r="H146" s="12">
        <f t="shared" si="33"/>
        <v>0</v>
      </c>
      <c r="I146" s="374">
        <f t="shared" si="34"/>
        <v>3860</v>
      </c>
      <c r="J146" s="375"/>
    </row>
    <row r="147" spans="1:10" ht="13.5" thickBot="1">
      <c r="A147" s="18" t="str">
        <f t="shared" si="29"/>
        <v>STRASBOURG LA MARSEILLAISE</v>
      </c>
      <c r="B147" s="17">
        <f t="shared" si="30"/>
        <v>15</v>
      </c>
      <c r="C147" s="16">
        <f t="shared" si="35"/>
        <v>0</v>
      </c>
      <c r="D147" s="15">
        <f t="shared" si="36"/>
        <v>0</v>
      </c>
      <c r="E147" s="14">
        <f t="shared" si="37"/>
        <v>0</v>
      </c>
      <c r="F147" s="13">
        <f t="shared" si="31"/>
        <v>0</v>
      </c>
      <c r="G147" s="13">
        <f t="shared" si="32"/>
        <v>0</v>
      </c>
      <c r="H147" s="12">
        <f t="shared" si="33"/>
        <v>0</v>
      </c>
      <c r="I147" s="374">
        <f t="shared" si="34"/>
        <v>0</v>
      </c>
      <c r="J147" s="375"/>
    </row>
    <row r="148" spans="1:10" ht="13.5" thickBot="1">
      <c r="A148" s="18" t="str">
        <f t="shared" si="29"/>
        <v>STRASBOURG ORANGERIE</v>
      </c>
      <c r="B148" s="17">
        <f t="shared" si="30"/>
        <v>35</v>
      </c>
      <c r="C148" s="16">
        <f t="shared" si="35"/>
        <v>600</v>
      </c>
      <c r="D148" s="15">
        <f t="shared" si="36"/>
        <v>8191</v>
      </c>
      <c r="E148" s="14">
        <f t="shared" si="37"/>
        <v>6</v>
      </c>
      <c r="F148" s="13">
        <f t="shared" si="31"/>
        <v>17.142857142857142</v>
      </c>
      <c r="G148" s="13">
        <f t="shared" si="32"/>
        <v>234.02857142857144</v>
      </c>
      <c r="H148" s="12">
        <f t="shared" si="33"/>
        <v>0.17142857142857143</v>
      </c>
      <c r="I148" s="374">
        <f t="shared" si="34"/>
        <v>8791</v>
      </c>
      <c r="J148" s="375"/>
    </row>
    <row r="149" spans="1:10" ht="13.5" thickBot="1">
      <c r="A149" s="18" t="str">
        <f t="shared" si="29"/>
        <v>Club 5</v>
      </c>
      <c r="B149" s="17">
        <f t="shared" si="30"/>
        <v>0</v>
      </c>
      <c r="C149" s="16">
        <f t="shared" si="35"/>
        <v>0</v>
      </c>
      <c r="D149" s="15">
        <f t="shared" si="36"/>
        <v>0</v>
      </c>
      <c r="E149" s="14">
        <f t="shared" si="37"/>
        <v>0</v>
      </c>
      <c r="F149" s="13">
        <f t="shared" si="31"/>
      </c>
      <c r="G149" s="13">
        <f t="shared" si="32"/>
      </c>
      <c r="H149" s="12">
        <f t="shared" si="33"/>
      </c>
      <c r="I149" s="374">
        <f t="shared" si="34"/>
        <v>0</v>
      </c>
      <c r="J149" s="375"/>
    </row>
    <row r="150" spans="1:10" ht="13.5" thickBot="1">
      <c r="A150" s="18" t="str">
        <f t="shared" si="29"/>
        <v>Club 6</v>
      </c>
      <c r="B150" s="17">
        <f t="shared" si="30"/>
        <v>0</v>
      </c>
      <c r="C150" s="16">
        <f t="shared" si="35"/>
        <v>0</v>
      </c>
      <c r="D150" s="15">
        <f t="shared" si="36"/>
        <v>0</v>
      </c>
      <c r="E150" s="14">
        <f t="shared" si="37"/>
        <v>0</v>
      </c>
      <c r="F150" s="13">
        <f t="shared" si="31"/>
      </c>
      <c r="G150" s="13">
        <f t="shared" si="32"/>
      </c>
      <c r="H150" s="12">
        <f t="shared" si="33"/>
      </c>
      <c r="I150" s="374">
        <f t="shared" si="34"/>
        <v>0</v>
      </c>
      <c r="J150" s="375"/>
    </row>
    <row r="151" spans="1:10" ht="13.5" thickBot="1">
      <c r="A151" s="18" t="str">
        <f t="shared" si="29"/>
        <v>Club 7</v>
      </c>
      <c r="B151" s="17">
        <f>B54</f>
        <v>0</v>
      </c>
      <c r="C151" s="16">
        <f t="shared" si="35"/>
        <v>0</v>
      </c>
      <c r="D151" s="15">
        <f t="shared" si="36"/>
        <v>0</v>
      </c>
      <c r="E151" s="14">
        <f t="shared" si="37"/>
        <v>0</v>
      </c>
      <c r="F151" s="13">
        <f t="shared" si="31"/>
      </c>
      <c r="G151" s="13">
        <f t="shared" si="32"/>
      </c>
      <c r="H151" s="12">
        <f t="shared" si="33"/>
      </c>
      <c r="I151" s="374">
        <f t="shared" si="34"/>
        <v>0</v>
      </c>
      <c r="J151" s="375"/>
    </row>
    <row r="152" spans="1:10" ht="13.5" thickBot="1">
      <c r="A152" s="18" t="str">
        <f t="shared" si="29"/>
        <v>Club 8</v>
      </c>
      <c r="B152" s="17">
        <f>B55</f>
        <v>0</v>
      </c>
      <c r="C152" s="16">
        <f t="shared" si="35"/>
        <v>0</v>
      </c>
      <c r="D152" s="15">
        <f t="shared" si="36"/>
        <v>0</v>
      </c>
      <c r="E152" s="14">
        <f t="shared" si="37"/>
        <v>0</v>
      </c>
      <c r="F152" s="13">
        <f t="shared" si="31"/>
      </c>
      <c r="G152" s="13">
        <f t="shared" si="32"/>
      </c>
      <c r="H152" s="12">
        <f t="shared" si="33"/>
      </c>
      <c r="I152" s="374">
        <f t="shared" si="34"/>
        <v>0</v>
      </c>
      <c r="J152" s="375"/>
    </row>
    <row r="153" spans="1:10" ht="13.5" thickBot="1">
      <c r="A153" s="18" t="str">
        <f t="shared" si="29"/>
        <v>Club 9</v>
      </c>
      <c r="B153" s="17">
        <f>B56</f>
        <v>0</v>
      </c>
      <c r="C153" s="16">
        <f t="shared" si="35"/>
        <v>0</v>
      </c>
      <c r="D153" s="15">
        <f t="shared" si="36"/>
        <v>0</v>
      </c>
      <c r="E153" s="14">
        <f t="shared" si="37"/>
        <v>0</v>
      </c>
      <c r="F153" s="13">
        <f t="shared" si="31"/>
      </c>
      <c r="G153" s="13">
        <f t="shared" si="32"/>
      </c>
      <c r="H153" s="12">
        <f t="shared" si="33"/>
      </c>
      <c r="I153" s="374">
        <f t="shared" si="34"/>
        <v>0</v>
      </c>
      <c r="J153" s="375"/>
    </row>
    <row r="154" spans="1:10" ht="13.5" thickBot="1">
      <c r="A154" s="18" t="str">
        <f t="shared" si="29"/>
        <v>Club 10</v>
      </c>
      <c r="B154" s="17">
        <f>B57</f>
        <v>0</v>
      </c>
      <c r="C154" s="16">
        <f t="shared" si="35"/>
        <v>0</v>
      </c>
      <c r="D154" s="15">
        <f t="shared" si="36"/>
        <v>0</v>
      </c>
      <c r="E154" s="14">
        <f t="shared" si="37"/>
        <v>0</v>
      </c>
      <c r="F154" s="13">
        <f t="shared" si="31"/>
      </c>
      <c r="G154" s="13">
        <f t="shared" si="32"/>
      </c>
      <c r="H154" s="12">
        <f t="shared" si="33"/>
      </c>
      <c r="I154" s="374">
        <f t="shared" si="34"/>
        <v>0</v>
      </c>
      <c r="J154" s="375"/>
    </row>
    <row r="155" spans="1:10" ht="13.5" thickBot="1">
      <c r="A155" s="34" t="s">
        <v>4</v>
      </c>
      <c r="B155" s="10">
        <f>SUM(B145:B154)</f>
        <v>126</v>
      </c>
      <c r="C155" s="33">
        <f>SUM(C145:C154)</f>
        <v>4460</v>
      </c>
      <c r="D155" s="32">
        <f>SUM(D145:D154)</f>
        <v>8191</v>
      </c>
      <c r="E155" s="31">
        <f>SUM(E145:E154)</f>
        <v>6</v>
      </c>
      <c r="F155" s="6">
        <f t="shared" si="31"/>
        <v>35.3968253968254</v>
      </c>
      <c r="G155" s="6">
        <f t="shared" si="32"/>
        <v>65.0079365079365</v>
      </c>
      <c r="H155" s="5">
        <f t="shared" si="33"/>
        <v>0.047619047619047616</v>
      </c>
      <c r="I155" s="378">
        <f>SUM(I145:J154)</f>
        <v>12651</v>
      </c>
      <c r="J155" s="379"/>
    </row>
    <row r="156" spans="1:10" ht="12.75">
      <c r="A156" s="26"/>
      <c r="B156" s="26"/>
      <c r="C156" s="26"/>
      <c r="D156" s="26"/>
      <c r="E156" s="26"/>
      <c r="F156" s="27"/>
      <c r="G156" s="27"/>
      <c r="H156" s="27"/>
      <c r="I156" s="26"/>
      <c r="J156" s="26"/>
    </row>
    <row r="157" spans="1:10" ht="12.75">
      <c r="A157" s="26"/>
      <c r="B157" s="26"/>
      <c r="C157" s="26"/>
      <c r="D157" s="26"/>
      <c r="E157" s="26"/>
      <c r="F157" s="27"/>
      <c r="G157" s="27"/>
      <c r="H157" s="27"/>
      <c r="I157" s="26"/>
      <c r="J157" s="26"/>
    </row>
    <row r="158" spans="1:10" ht="18" customHeight="1">
      <c r="A158" s="30" t="str">
        <f>A2</f>
        <v>ZONE 52</v>
      </c>
      <c r="B158" s="397" t="s">
        <v>68</v>
      </c>
      <c r="C158" s="397"/>
      <c r="D158" s="397"/>
      <c r="E158" s="397"/>
      <c r="F158" s="397"/>
      <c r="G158" s="397"/>
      <c r="H158" s="397"/>
      <c r="I158" s="397"/>
      <c r="J158" s="397"/>
    </row>
    <row r="159" spans="1:10" ht="12.75">
      <c r="A159" s="399" t="s">
        <v>0</v>
      </c>
      <c r="B159" s="401" t="s">
        <v>3</v>
      </c>
      <c r="C159" s="26"/>
      <c r="D159" s="26"/>
      <c r="E159" s="26"/>
      <c r="F159" s="27"/>
      <c r="G159" s="27"/>
      <c r="H159" s="27"/>
      <c r="I159" s="26"/>
      <c r="J159" s="26"/>
    </row>
    <row r="160" spans="1:10" ht="12.75">
      <c r="A160" s="400"/>
      <c r="B160" s="402"/>
      <c r="C160" s="26"/>
      <c r="D160" s="26"/>
      <c r="E160" s="26"/>
      <c r="F160" s="27"/>
      <c r="G160" s="27"/>
      <c r="H160" s="27"/>
      <c r="I160" s="26"/>
      <c r="J160" s="26"/>
    </row>
    <row r="161" spans="1:10" ht="12.75">
      <c r="A161" s="298" t="str">
        <f aca="true" t="shared" si="38" ref="A161:A170">(A6)</f>
        <v>KOCHERSBERG</v>
      </c>
      <c r="B161" s="29"/>
      <c r="C161" s="26"/>
      <c r="D161" s="26"/>
      <c r="E161" s="26"/>
      <c r="F161" s="27"/>
      <c r="G161" s="27"/>
      <c r="H161" s="27"/>
      <c r="I161" s="26"/>
      <c r="J161" s="26"/>
    </row>
    <row r="162" spans="1:10" ht="12.75">
      <c r="A162" s="298" t="str">
        <f t="shared" si="38"/>
        <v>STRASBOURG CATHEDRALE</v>
      </c>
      <c r="B162" s="29"/>
      <c r="C162" s="26"/>
      <c r="D162" s="26"/>
      <c r="E162" s="26"/>
      <c r="F162" s="27"/>
      <c r="G162" s="27"/>
      <c r="H162" s="27"/>
      <c r="I162" s="26"/>
      <c r="J162" s="26"/>
    </row>
    <row r="163" spans="1:10" ht="12.75">
      <c r="A163" s="298" t="str">
        <f t="shared" si="38"/>
        <v>STRASBOURG LA MARSEILLAISE</v>
      </c>
      <c r="B163" s="29"/>
      <c r="C163" s="26"/>
      <c r="D163" s="26"/>
      <c r="E163" s="26"/>
      <c r="F163" s="27"/>
      <c r="G163" s="27"/>
      <c r="H163" s="27"/>
      <c r="I163" s="26"/>
      <c r="J163" s="26"/>
    </row>
    <row r="164" spans="1:10" ht="12.75">
      <c r="A164" s="298" t="str">
        <f t="shared" si="38"/>
        <v>STRASBOURG ORANGERIE</v>
      </c>
      <c r="B164" s="29">
        <v>195</v>
      </c>
      <c r="C164" s="26"/>
      <c r="D164" s="26"/>
      <c r="E164" s="26"/>
      <c r="F164" s="27"/>
      <c r="G164" s="27"/>
      <c r="H164" s="27"/>
      <c r="I164" s="26"/>
      <c r="J164" s="26"/>
    </row>
    <row r="165" spans="1:10" ht="12.75">
      <c r="A165" s="298" t="str">
        <f t="shared" si="38"/>
        <v>Club 5</v>
      </c>
      <c r="B165" s="29"/>
      <c r="C165" s="26"/>
      <c r="D165" s="26"/>
      <c r="E165" s="26"/>
      <c r="F165" s="27"/>
      <c r="G165" s="27"/>
      <c r="H165" s="27"/>
      <c r="I165" s="26"/>
      <c r="J165" s="26"/>
    </row>
    <row r="166" spans="1:10" ht="12.75">
      <c r="A166" s="298" t="str">
        <f t="shared" si="38"/>
        <v>Club 6</v>
      </c>
      <c r="B166" s="29"/>
      <c r="C166" s="26"/>
      <c r="D166" s="26"/>
      <c r="E166" s="26"/>
      <c r="F166" s="27"/>
      <c r="G166" s="27"/>
      <c r="H166" s="27"/>
      <c r="I166" s="26"/>
      <c r="J166" s="26"/>
    </row>
    <row r="167" spans="1:10" ht="12.75">
      <c r="A167" s="298" t="str">
        <f t="shared" si="38"/>
        <v>Club 7</v>
      </c>
      <c r="B167" s="29"/>
      <c r="C167" s="26"/>
      <c r="D167" s="26"/>
      <c r="E167" s="26"/>
      <c r="F167" s="27"/>
      <c r="G167" s="27"/>
      <c r="H167" s="27"/>
      <c r="I167" s="26"/>
      <c r="J167" s="26"/>
    </row>
    <row r="168" spans="1:10" ht="12.75">
      <c r="A168" s="298" t="str">
        <f t="shared" si="38"/>
        <v>Club 8</v>
      </c>
      <c r="B168" s="29"/>
      <c r="C168" s="26"/>
      <c r="D168" s="26"/>
      <c r="E168" s="26"/>
      <c r="F168" s="27"/>
      <c r="G168" s="27"/>
      <c r="H168" s="27"/>
      <c r="I168" s="26"/>
      <c r="J168" s="26"/>
    </row>
    <row r="169" spans="1:10" ht="12.75">
      <c r="A169" s="298" t="str">
        <f t="shared" si="38"/>
        <v>Club 9</v>
      </c>
      <c r="B169" s="29"/>
      <c r="C169" s="26"/>
      <c r="D169" s="26"/>
      <c r="E169" s="26"/>
      <c r="F169" s="27"/>
      <c r="G169" s="27"/>
      <c r="H169" s="27"/>
      <c r="I169" s="26"/>
      <c r="J169" s="26"/>
    </row>
    <row r="170" spans="1:10" ht="13.5" thickBot="1">
      <c r="A170" s="299" t="str">
        <f t="shared" si="38"/>
        <v>Club 10</v>
      </c>
      <c r="B170" s="28"/>
      <c r="C170" s="26"/>
      <c r="D170" s="26"/>
      <c r="E170" s="26"/>
      <c r="F170" s="27"/>
      <c r="G170" s="27"/>
      <c r="H170" s="27"/>
      <c r="I170" s="26"/>
      <c r="J170" s="26"/>
    </row>
    <row r="171" spans="1:2" ht="17.25" customHeight="1" thickBot="1">
      <c r="A171" s="25" t="s">
        <v>69</v>
      </c>
      <c r="B171" s="10">
        <f>SUM(B161:B170)</f>
        <v>195</v>
      </c>
    </row>
    <row r="172" spans="1:10" ht="20.25" customHeight="1" thickBot="1">
      <c r="A172" s="398" t="s">
        <v>40</v>
      </c>
      <c r="B172" s="398"/>
      <c r="C172" s="398"/>
      <c r="D172" s="398"/>
      <c r="E172" s="398"/>
      <c r="F172" s="398"/>
      <c r="G172" s="398"/>
      <c r="H172" s="398"/>
      <c r="I172" s="398"/>
      <c r="J172" s="398"/>
    </row>
    <row r="173" spans="1:10" ht="12.75" customHeight="1">
      <c r="A173" s="24" t="s">
        <v>0</v>
      </c>
      <c r="B173" s="365" t="s">
        <v>76</v>
      </c>
      <c r="C173" s="360" t="s">
        <v>5</v>
      </c>
      <c r="D173" s="361"/>
      <c r="E173" s="362"/>
      <c r="F173" s="360" t="s">
        <v>6</v>
      </c>
      <c r="G173" s="361"/>
      <c r="H173" s="362"/>
      <c r="I173" s="386" t="s">
        <v>5</v>
      </c>
      <c r="J173" s="364"/>
    </row>
    <row r="174" spans="1:10" ht="13.5" customHeight="1" thickBot="1">
      <c r="A174" s="23"/>
      <c r="B174" s="366"/>
      <c r="C174" s="20" t="s">
        <v>1</v>
      </c>
      <c r="D174" s="20" t="s">
        <v>2</v>
      </c>
      <c r="E174" s="22" t="s">
        <v>3</v>
      </c>
      <c r="F174" s="21" t="s">
        <v>1</v>
      </c>
      <c r="G174" s="20" t="s">
        <v>2</v>
      </c>
      <c r="H174" s="19" t="s">
        <v>3</v>
      </c>
      <c r="I174" s="387" t="s">
        <v>7</v>
      </c>
      <c r="J174" s="368"/>
    </row>
    <row r="175" spans="1:10" ht="13.5" thickBot="1">
      <c r="A175" s="18" t="str">
        <f aca="true" t="shared" si="39" ref="A175:A184">A6</f>
        <v>KOCHERSBERG</v>
      </c>
      <c r="B175" s="17">
        <f aca="true" t="shared" si="40" ref="B175:B184">B48</f>
        <v>32</v>
      </c>
      <c r="C175" s="16">
        <f aca="true" t="shared" si="41" ref="C175:D184">C48+C98+C145</f>
        <v>6000</v>
      </c>
      <c r="D175" s="15">
        <f t="shared" si="41"/>
        <v>0</v>
      </c>
      <c r="E175" s="14">
        <f aca="true" t="shared" si="42" ref="E175:E184">E48+E98+E145+B161</f>
        <v>244</v>
      </c>
      <c r="F175" s="13">
        <f aca="true" t="shared" si="43" ref="F175:F185">IF($B175=0,"",C175/$B175)</f>
        <v>187.5</v>
      </c>
      <c r="G175" s="13">
        <f aca="true" t="shared" si="44" ref="G175:G185">IF($B175=0,"",D175/$B175)</f>
        <v>0</v>
      </c>
      <c r="H175" s="12">
        <f aca="true" t="shared" si="45" ref="H175:H185">IF($B175=0,"",E175/$B175)</f>
        <v>7.625</v>
      </c>
      <c r="I175" s="374">
        <f aca="true" t="shared" si="46" ref="I175:I184">C175+D175</f>
        <v>6000</v>
      </c>
      <c r="J175" s="375"/>
    </row>
    <row r="176" spans="1:10" ht="13.5" thickBot="1">
      <c r="A176" s="18" t="str">
        <f t="shared" si="39"/>
        <v>STRASBOURG CATHEDRALE</v>
      </c>
      <c r="B176" s="17">
        <f t="shared" si="40"/>
        <v>44</v>
      </c>
      <c r="C176" s="16">
        <f t="shared" si="41"/>
        <v>6860</v>
      </c>
      <c r="D176" s="15">
        <f t="shared" si="41"/>
        <v>0</v>
      </c>
      <c r="E176" s="14">
        <f t="shared" si="42"/>
        <v>2013</v>
      </c>
      <c r="F176" s="13">
        <f t="shared" si="43"/>
        <v>155.9090909090909</v>
      </c>
      <c r="G176" s="13">
        <f t="shared" si="44"/>
        <v>0</v>
      </c>
      <c r="H176" s="12">
        <f t="shared" si="45"/>
        <v>45.75</v>
      </c>
      <c r="I176" s="374">
        <f t="shared" si="46"/>
        <v>6860</v>
      </c>
      <c r="J176" s="375"/>
    </row>
    <row r="177" spans="1:10" ht="13.5" thickBot="1">
      <c r="A177" s="18" t="str">
        <f t="shared" si="39"/>
        <v>STRASBOURG LA MARSEILLAISE</v>
      </c>
      <c r="B177" s="17">
        <f t="shared" si="40"/>
        <v>15</v>
      </c>
      <c r="C177" s="16">
        <f t="shared" si="41"/>
        <v>1000</v>
      </c>
      <c r="D177" s="15">
        <f t="shared" si="41"/>
        <v>700</v>
      </c>
      <c r="E177" s="14">
        <f t="shared" si="42"/>
        <v>265</v>
      </c>
      <c r="F177" s="13">
        <f t="shared" si="43"/>
        <v>66.66666666666667</v>
      </c>
      <c r="G177" s="13">
        <f t="shared" si="44"/>
        <v>46.666666666666664</v>
      </c>
      <c r="H177" s="12">
        <f t="shared" si="45"/>
        <v>17.666666666666668</v>
      </c>
      <c r="I177" s="374">
        <f t="shared" si="46"/>
        <v>1700</v>
      </c>
      <c r="J177" s="375"/>
    </row>
    <row r="178" spans="1:10" ht="13.5" thickBot="1">
      <c r="A178" s="18" t="str">
        <f t="shared" si="39"/>
        <v>STRASBOURG ORANGERIE</v>
      </c>
      <c r="B178" s="17">
        <f t="shared" si="40"/>
        <v>35</v>
      </c>
      <c r="C178" s="16">
        <f t="shared" si="41"/>
        <v>10811</v>
      </c>
      <c r="D178" s="15">
        <f t="shared" si="41"/>
        <v>8191</v>
      </c>
      <c r="E178" s="14">
        <f t="shared" si="42"/>
        <v>3323</v>
      </c>
      <c r="F178" s="13">
        <f t="shared" si="43"/>
        <v>308.8857142857143</v>
      </c>
      <c r="G178" s="13">
        <f t="shared" si="44"/>
        <v>234.02857142857144</v>
      </c>
      <c r="H178" s="12">
        <f t="shared" si="45"/>
        <v>94.94285714285714</v>
      </c>
      <c r="I178" s="374">
        <f t="shared" si="46"/>
        <v>19002</v>
      </c>
      <c r="J178" s="375"/>
    </row>
    <row r="179" spans="1:10" ht="13.5" thickBot="1">
      <c r="A179" s="18" t="str">
        <f t="shared" si="39"/>
        <v>Club 5</v>
      </c>
      <c r="B179" s="17">
        <f t="shared" si="40"/>
        <v>0</v>
      </c>
      <c r="C179" s="16">
        <f t="shared" si="41"/>
        <v>0</v>
      </c>
      <c r="D179" s="15">
        <f t="shared" si="41"/>
        <v>0</v>
      </c>
      <c r="E179" s="14">
        <f t="shared" si="42"/>
        <v>0</v>
      </c>
      <c r="F179" s="13">
        <f t="shared" si="43"/>
      </c>
      <c r="G179" s="13">
        <f t="shared" si="44"/>
      </c>
      <c r="H179" s="12">
        <f t="shared" si="45"/>
      </c>
      <c r="I179" s="374">
        <f t="shared" si="46"/>
        <v>0</v>
      </c>
      <c r="J179" s="375"/>
    </row>
    <row r="180" spans="1:10" ht="13.5" thickBot="1">
      <c r="A180" s="18" t="str">
        <f t="shared" si="39"/>
        <v>Club 6</v>
      </c>
      <c r="B180" s="17">
        <f t="shared" si="40"/>
        <v>0</v>
      </c>
      <c r="C180" s="16">
        <f t="shared" si="41"/>
        <v>0</v>
      </c>
      <c r="D180" s="15">
        <f t="shared" si="41"/>
        <v>0</v>
      </c>
      <c r="E180" s="14">
        <f t="shared" si="42"/>
        <v>0</v>
      </c>
      <c r="F180" s="13">
        <f t="shared" si="43"/>
      </c>
      <c r="G180" s="13">
        <f t="shared" si="44"/>
      </c>
      <c r="H180" s="12">
        <f t="shared" si="45"/>
      </c>
      <c r="I180" s="374">
        <f t="shared" si="46"/>
        <v>0</v>
      </c>
      <c r="J180" s="375"/>
    </row>
    <row r="181" spans="1:10" ht="13.5" thickBot="1">
      <c r="A181" s="18" t="str">
        <f t="shared" si="39"/>
        <v>Club 7</v>
      </c>
      <c r="B181" s="17">
        <f t="shared" si="40"/>
        <v>0</v>
      </c>
      <c r="C181" s="16">
        <f t="shared" si="41"/>
        <v>0</v>
      </c>
      <c r="D181" s="15">
        <f t="shared" si="41"/>
        <v>0</v>
      </c>
      <c r="E181" s="14">
        <f t="shared" si="42"/>
        <v>0</v>
      </c>
      <c r="F181" s="13">
        <f t="shared" si="43"/>
      </c>
      <c r="G181" s="13">
        <f t="shared" si="44"/>
      </c>
      <c r="H181" s="12">
        <f t="shared" si="45"/>
      </c>
      <c r="I181" s="374">
        <f t="shared" si="46"/>
        <v>0</v>
      </c>
      <c r="J181" s="375"/>
    </row>
    <row r="182" spans="1:10" ht="13.5" thickBot="1">
      <c r="A182" s="18" t="str">
        <f t="shared" si="39"/>
        <v>Club 8</v>
      </c>
      <c r="B182" s="17">
        <f t="shared" si="40"/>
        <v>0</v>
      </c>
      <c r="C182" s="16">
        <f t="shared" si="41"/>
        <v>0</v>
      </c>
      <c r="D182" s="15">
        <f t="shared" si="41"/>
        <v>0</v>
      </c>
      <c r="E182" s="14">
        <f t="shared" si="42"/>
        <v>0</v>
      </c>
      <c r="F182" s="13">
        <f t="shared" si="43"/>
      </c>
      <c r="G182" s="13">
        <f t="shared" si="44"/>
      </c>
      <c r="H182" s="12">
        <f t="shared" si="45"/>
      </c>
      <c r="I182" s="374">
        <f t="shared" si="46"/>
        <v>0</v>
      </c>
      <c r="J182" s="375"/>
    </row>
    <row r="183" spans="1:10" ht="13.5" thickBot="1">
      <c r="A183" s="18" t="str">
        <f t="shared" si="39"/>
        <v>Club 9</v>
      </c>
      <c r="B183" s="17">
        <f t="shared" si="40"/>
        <v>0</v>
      </c>
      <c r="C183" s="16">
        <f t="shared" si="41"/>
        <v>0</v>
      </c>
      <c r="D183" s="15">
        <f t="shared" si="41"/>
        <v>0</v>
      </c>
      <c r="E183" s="14">
        <f t="shared" si="42"/>
        <v>0</v>
      </c>
      <c r="F183" s="13">
        <f t="shared" si="43"/>
      </c>
      <c r="G183" s="13">
        <f t="shared" si="44"/>
      </c>
      <c r="H183" s="12">
        <f t="shared" si="45"/>
      </c>
      <c r="I183" s="374">
        <f t="shared" si="46"/>
        <v>0</v>
      </c>
      <c r="J183" s="375"/>
    </row>
    <row r="184" spans="1:10" ht="13.5" thickBot="1">
      <c r="A184" s="18" t="str">
        <f t="shared" si="39"/>
        <v>Club 10</v>
      </c>
      <c r="B184" s="17">
        <f t="shared" si="40"/>
        <v>0</v>
      </c>
      <c r="C184" s="16">
        <f t="shared" si="41"/>
        <v>0</v>
      </c>
      <c r="D184" s="15">
        <f t="shared" si="41"/>
        <v>0</v>
      </c>
      <c r="E184" s="14">
        <f t="shared" si="42"/>
        <v>0</v>
      </c>
      <c r="F184" s="13">
        <f t="shared" si="43"/>
      </c>
      <c r="G184" s="13">
        <f t="shared" si="44"/>
      </c>
      <c r="H184" s="12">
        <f t="shared" si="45"/>
      </c>
      <c r="I184" s="374">
        <f t="shared" si="46"/>
        <v>0</v>
      </c>
      <c r="J184" s="375"/>
    </row>
    <row r="185" spans="1:10" s="4" customFormat="1" ht="16.5" thickBot="1">
      <c r="A185" s="11" t="s">
        <v>4</v>
      </c>
      <c r="B185" s="10">
        <f>SUM(B175:B184)</f>
        <v>126</v>
      </c>
      <c r="C185" s="9">
        <f>SUM(C175:C184)</f>
        <v>24671</v>
      </c>
      <c r="D185" s="8">
        <f>SUM(D175:D184)</f>
        <v>8891</v>
      </c>
      <c r="E185" s="7">
        <f>SUM(E175:E184)</f>
        <v>5845</v>
      </c>
      <c r="F185" s="6">
        <f t="shared" si="43"/>
        <v>195.8015873015873</v>
      </c>
      <c r="G185" s="6">
        <f t="shared" si="44"/>
        <v>70.56349206349206</v>
      </c>
      <c r="H185" s="5">
        <f t="shared" si="45"/>
        <v>46.388888888888886</v>
      </c>
      <c r="I185" s="378">
        <f>SUM(I175:J184)</f>
        <v>33562</v>
      </c>
      <c r="J185" s="379"/>
    </row>
    <row r="215" ht="61.5" customHeight="1"/>
    <row r="217" ht="9" customHeight="1"/>
  </sheetData>
  <sheetProtection password="CAC7" sheet="1" objects="1" scenarios="1"/>
  <mergeCells count="103">
    <mergeCell ref="I184:J184"/>
    <mergeCell ref="C173:E173"/>
    <mergeCell ref="I183:J183"/>
    <mergeCell ref="I185:J185"/>
    <mergeCell ref="I175:J175"/>
    <mergeCell ref="I176:J176"/>
    <mergeCell ref="I177:J177"/>
    <mergeCell ref="I178:J178"/>
    <mergeCell ref="I179:J179"/>
    <mergeCell ref="I180:J180"/>
    <mergeCell ref="I181:J181"/>
    <mergeCell ref="F143:H143"/>
    <mergeCell ref="I146:J146"/>
    <mergeCell ref="I182:J182"/>
    <mergeCell ref="B173:B174"/>
    <mergeCell ref="B159:B160"/>
    <mergeCell ref="I174:J174"/>
    <mergeCell ref="F173:H173"/>
    <mergeCell ref="A172:J172"/>
    <mergeCell ref="A159:A160"/>
    <mergeCell ref="I173:J173"/>
    <mergeCell ref="B158:J158"/>
    <mergeCell ref="I151:J151"/>
    <mergeCell ref="I152:J152"/>
    <mergeCell ref="I153:J153"/>
    <mergeCell ref="I155:J155"/>
    <mergeCell ref="I154:J154"/>
    <mergeCell ref="B125:J125"/>
    <mergeCell ref="H127:J127"/>
    <mergeCell ref="I143:J143"/>
    <mergeCell ref="I148:J148"/>
    <mergeCell ref="C143:E143"/>
    <mergeCell ref="I108:J108"/>
    <mergeCell ref="B127:D127"/>
    <mergeCell ref="B143:B144"/>
    <mergeCell ref="I147:J147"/>
    <mergeCell ref="I145:J145"/>
    <mergeCell ref="E127:G127"/>
    <mergeCell ref="I144:J144"/>
    <mergeCell ref="I149:J149"/>
    <mergeCell ref="I150:J150"/>
    <mergeCell ref="A67:A68"/>
    <mergeCell ref="A96:A97"/>
    <mergeCell ref="B96:B97"/>
    <mergeCell ref="C96:E96"/>
    <mergeCell ref="A81:A82"/>
    <mergeCell ref="E81:G81"/>
    <mergeCell ref="F96:H96"/>
    <mergeCell ref="B81:D81"/>
    <mergeCell ref="A123:A124"/>
    <mergeCell ref="B123:C123"/>
    <mergeCell ref="A110:A111"/>
    <mergeCell ref="E123:G123"/>
    <mergeCell ref="B110:D110"/>
    <mergeCell ref="B111:D111"/>
    <mergeCell ref="E124:G124"/>
    <mergeCell ref="B65:J65"/>
    <mergeCell ref="B67:D67"/>
    <mergeCell ref="I107:J107"/>
    <mergeCell ref="I105:J105"/>
    <mergeCell ref="I97:J97"/>
    <mergeCell ref="H67:J67"/>
    <mergeCell ref="H81:J81"/>
    <mergeCell ref="I106:J106"/>
    <mergeCell ref="I102:J102"/>
    <mergeCell ref="I101:J101"/>
    <mergeCell ref="I52:J52"/>
    <mergeCell ref="I55:J55"/>
    <mergeCell ref="I56:J56"/>
    <mergeCell ref="H123:J123"/>
    <mergeCell ref="I98:J98"/>
    <mergeCell ref="I96:J96"/>
    <mergeCell ref="I100:J100"/>
    <mergeCell ref="I103:J103"/>
    <mergeCell ref="I99:J99"/>
    <mergeCell ref="I104:J104"/>
    <mergeCell ref="I48:J48"/>
    <mergeCell ref="I47:J47"/>
    <mergeCell ref="I57:J57"/>
    <mergeCell ref="E67:G67"/>
    <mergeCell ref="I54:J54"/>
    <mergeCell ref="I49:J49"/>
    <mergeCell ref="I50:J50"/>
    <mergeCell ref="I51:J51"/>
    <mergeCell ref="I58:J58"/>
    <mergeCell ref="I53:J53"/>
    <mergeCell ref="A4:A5"/>
    <mergeCell ref="B4:D4"/>
    <mergeCell ref="A18:A19"/>
    <mergeCell ref="I46:J46"/>
    <mergeCell ref="A32:A33"/>
    <mergeCell ref="A46:A47"/>
    <mergeCell ref="B18:D18"/>
    <mergeCell ref="B32:D32"/>
    <mergeCell ref="E4:G4"/>
    <mergeCell ref="B46:B47"/>
    <mergeCell ref="B2:J2"/>
    <mergeCell ref="E18:G18"/>
    <mergeCell ref="H18:J18"/>
    <mergeCell ref="F46:H46"/>
    <mergeCell ref="E32:G32"/>
    <mergeCell ref="H4:J4"/>
    <mergeCell ref="C46:E46"/>
  </mergeCells>
  <printOptions/>
  <pageMargins left="0.3937007874015748" right="0.1968503937007874" top="0.7874015748031497" bottom="0.984251968503937" header="0.31496062992125984" footer="0.31496062992125984"/>
  <pageSetup horizontalDpi="600" verticalDpi="600" orientation="portrait" paperSize="9" scale="84" r:id="rId1"/>
  <headerFooter alignWithMargins="0">
    <oddHeader>&amp;CLivre Blanc 2016-2017
District Est</oddHeader>
    <oddFooter>&amp;C&amp;P/&amp;N</oddFooter>
  </headerFooter>
  <rowBreaks count="2" manualBreakCount="2">
    <brk id="60" max="255" man="1"/>
    <brk id="123" max="9" man="1"/>
  </rowBreaks>
  <colBreaks count="1" manualBreakCount="1">
    <brk id="12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J185"/>
  <sheetViews>
    <sheetView workbookViewId="0" topLeftCell="A148">
      <selection activeCell="D164" sqref="D164"/>
    </sheetView>
  </sheetViews>
  <sheetFormatPr defaultColWidth="11.57421875" defaultRowHeight="12.75"/>
  <cols>
    <col min="1" max="1" width="35.7109375" style="3" customWidth="1"/>
    <col min="2" max="5" width="8.28125" style="3" customWidth="1"/>
    <col min="6" max="6" width="9.421875" style="3" customWidth="1"/>
    <col min="7" max="7" width="9.00390625" style="3" customWidth="1"/>
    <col min="8" max="10" width="8.28125" style="3" customWidth="1"/>
    <col min="11" max="16384" width="11.57421875" style="3" customWidth="1"/>
  </cols>
  <sheetData>
    <row r="1" ht="13.5" thickBot="1"/>
    <row r="2" spans="1:10" s="102" customFormat="1" ht="18.75" thickBot="1">
      <c r="A2" s="52" t="s">
        <v>35</v>
      </c>
      <c r="B2" s="354" t="s">
        <v>8</v>
      </c>
      <c r="C2" s="355"/>
      <c r="D2" s="355"/>
      <c r="E2" s="355"/>
      <c r="F2" s="355"/>
      <c r="G2" s="355"/>
      <c r="H2" s="355"/>
      <c r="I2" s="355"/>
      <c r="J2" s="356"/>
    </row>
    <row r="3" spans="2:10" ht="15.75" customHeight="1" thickBot="1"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372" t="s">
        <v>0</v>
      </c>
      <c r="B4" s="357" t="s">
        <v>39</v>
      </c>
      <c r="C4" s="358"/>
      <c r="D4" s="359"/>
      <c r="E4" s="357" t="s">
        <v>10</v>
      </c>
      <c r="F4" s="358"/>
      <c r="G4" s="359"/>
      <c r="H4" s="357" t="s">
        <v>13</v>
      </c>
      <c r="I4" s="358"/>
      <c r="J4" s="359"/>
    </row>
    <row r="5" spans="1:10" ht="13.5" thickBot="1">
      <c r="A5" s="373"/>
      <c r="B5" s="74" t="s">
        <v>1</v>
      </c>
      <c r="C5" s="71" t="s">
        <v>2</v>
      </c>
      <c r="D5" s="73" t="s">
        <v>3</v>
      </c>
      <c r="E5" s="72" t="s">
        <v>1</v>
      </c>
      <c r="F5" s="71" t="s">
        <v>2</v>
      </c>
      <c r="G5" s="70" t="s">
        <v>3</v>
      </c>
      <c r="H5" s="74" t="s">
        <v>1</v>
      </c>
      <c r="I5" s="71" t="s">
        <v>2</v>
      </c>
      <c r="J5" s="73" t="s">
        <v>3</v>
      </c>
    </row>
    <row r="6" spans="1:10" ht="12.75">
      <c r="A6" s="101" t="s">
        <v>140</v>
      </c>
      <c r="B6" s="47">
        <v>350</v>
      </c>
      <c r="C6" s="66"/>
      <c r="D6" s="65">
        <v>120</v>
      </c>
      <c r="E6" s="47"/>
      <c r="F6" s="66"/>
      <c r="G6" s="65"/>
      <c r="H6" s="47"/>
      <c r="I6" s="66"/>
      <c r="J6" s="65"/>
    </row>
    <row r="7" spans="1:10" ht="12.75">
      <c r="A7" s="300" t="s">
        <v>144</v>
      </c>
      <c r="B7" s="69">
        <v>2140</v>
      </c>
      <c r="C7" s="68"/>
      <c r="D7" s="67">
        <v>46</v>
      </c>
      <c r="E7" s="69">
        <v>823</v>
      </c>
      <c r="F7" s="68"/>
      <c r="G7" s="67">
        <v>16</v>
      </c>
      <c r="H7" s="69"/>
      <c r="I7" s="68"/>
      <c r="J7" s="90">
        <v>16</v>
      </c>
    </row>
    <row r="8" spans="1:10" ht="12.75">
      <c r="A8" s="300" t="s">
        <v>206</v>
      </c>
      <c r="B8" s="69"/>
      <c r="C8" s="68"/>
      <c r="D8" s="67"/>
      <c r="E8" s="69"/>
      <c r="F8" s="68"/>
      <c r="G8" s="67"/>
      <c r="H8" s="69"/>
      <c r="I8" s="68"/>
      <c r="J8" s="67"/>
    </row>
    <row r="9" spans="1:10" ht="12.75">
      <c r="A9" s="300" t="s">
        <v>199</v>
      </c>
      <c r="B9" s="69"/>
      <c r="C9" s="68"/>
      <c r="D9" s="67">
        <v>600</v>
      </c>
      <c r="E9" s="69">
        <v>983</v>
      </c>
      <c r="F9" s="68"/>
      <c r="G9" s="67"/>
      <c r="H9" s="69">
        <v>500</v>
      </c>
      <c r="I9" s="68"/>
      <c r="J9" s="67"/>
    </row>
    <row r="10" spans="1:10" ht="12.75">
      <c r="A10" s="300" t="s">
        <v>178</v>
      </c>
      <c r="B10" s="69"/>
      <c r="C10" s="68"/>
      <c r="D10" s="67">
        <v>562</v>
      </c>
      <c r="E10" s="69">
        <v>832</v>
      </c>
      <c r="F10" s="68">
        <v>717</v>
      </c>
      <c r="G10" s="67">
        <v>62</v>
      </c>
      <c r="H10" s="69"/>
      <c r="I10" s="68"/>
      <c r="J10" s="84"/>
    </row>
    <row r="11" spans="1:10" ht="12.75">
      <c r="A11" s="300" t="s">
        <v>142</v>
      </c>
      <c r="B11" s="69">
        <v>500</v>
      </c>
      <c r="C11" s="68"/>
      <c r="D11" s="67">
        <v>20</v>
      </c>
      <c r="E11" s="69">
        <v>1193</v>
      </c>
      <c r="F11" s="68">
        <v>500</v>
      </c>
      <c r="G11" s="67">
        <v>100</v>
      </c>
      <c r="H11" s="69"/>
      <c r="I11" s="68"/>
      <c r="J11" s="90"/>
    </row>
    <row r="12" spans="1:10" ht="12.75">
      <c r="A12" s="300" t="s">
        <v>141</v>
      </c>
      <c r="B12" s="69"/>
      <c r="C12" s="68"/>
      <c r="D12" s="67"/>
      <c r="E12" s="69"/>
      <c r="F12" s="68"/>
      <c r="G12" s="67"/>
      <c r="H12" s="69"/>
      <c r="I12" s="68"/>
      <c r="J12" s="67"/>
    </row>
    <row r="13" spans="1:10" ht="12.75">
      <c r="A13" s="300" t="s">
        <v>143</v>
      </c>
      <c r="B13" s="69">
        <v>1600</v>
      </c>
      <c r="C13" s="68">
        <v>2070</v>
      </c>
      <c r="D13" s="67">
        <v>277</v>
      </c>
      <c r="E13" s="69">
        <v>3000</v>
      </c>
      <c r="F13" s="68">
        <v>126</v>
      </c>
      <c r="G13" s="67">
        <v>786</v>
      </c>
      <c r="H13" s="69"/>
      <c r="I13" s="68"/>
      <c r="J13" s="67"/>
    </row>
    <row r="14" spans="1:10" ht="12.75">
      <c r="A14" s="100" t="s">
        <v>58</v>
      </c>
      <c r="B14" s="69"/>
      <c r="C14" s="68"/>
      <c r="D14" s="67"/>
      <c r="E14" s="69"/>
      <c r="F14" s="68"/>
      <c r="G14" s="67"/>
      <c r="H14" s="69"/>
      <c r="I14" s="68"/>
      <c r="J14" s="84"/>
    </row>
    <row r="15" spans="1:10" ht="13.5" thickBot="1">
      <c r="A15" s="100" t="s">
        <v>59</v>
      </c>
      <c r="B15" s="64"/>
      <c r="C15" s="63"/>
      <c r="D15" s="62"/>
      <c r="E15" s="64"/>
      <c r="F15" s="63"/>
      <c r="G15" s="62"/>
      <c r="H15" s="64"/>
      <c r="I15" s="63"/>
      <c r="J15" s="62"/>
    </row>
    <row r="16" spans="1:10" ht="13.5" thickBot="1">
      <c r="A16" s="10" t="s">
        <v>4</v>
      </c>
      <c r="B16" s="61">
        <f aca="true" t="shared" si="0" ref="B16:J16">SUM(B6:B15)</f>
        <v>4590</v>
      </c>
      <c r="C16" s="61">
        <f t="shared" si="0"/>
        <v>2070</v>
      </c>
      <c r="D16" s="61">
        <f t="shared" si="0"/>
        <v>1625</v>
      </c>
      <c r="E16" s="61">
        <f t="shared" si="0"/>
        <v>6831</v>
      </c>
      <c r="F16" s="61">
        <f t="shared" si="0"/>
        <v>1343</v>
      </c>
      <c r="G16" s="61">
        <f t="shared" si="0"/>
        <v>964</v>
      </c>
      <c r="H16" s="61">
        <f t="shared" si="0"/>
        <v>500</v>
      </c>
      <c r="I16" s="61">
        <f t="shared" si="0"/>
        <v>0</v>
      </c>
      <c r="J16" s="61">
        <f t="shared" si="0"/>
        <v>16</v>
      </c>
    </row>
    <row r="17" ht="13.5" thickBot="1"/>
    <row r="18" spans="1:10" ht="13.5" thickBot="1">
      <c r="A18" s="372" t="s">
        <v>0</v>
      </c>
      <c r="B18" s="357" t="s">
        <v>12</v>
      </c>
      <c r="C18" s="358"/>
      <c r="D18" s="359"/>
      <c r="E18" s="357" t="s">
        <v>11</v>
      </c>
      <c r="F18" s="358"/>
      <c r="G18" s="359"/>
      <c r="H18" s="369" t="s">
        <v>41</v>
      </c>
      <c r="I18" s="370"/>
      <c r="J18" s="371"/>
    </row>
    <row r="19" spans="1:10" ht="13.5" thickBot="1">
      <c r="A19" s="373"/>
      <c r="B19" s="74" t="s">
        <v>1</v>
      </c>
      <c r="C19" s="71" t="s">
        <v>2</v>
      </c>
      <c r="D19" s="73" t="s">
        <v>3</v>
      </c>
      <c r="E19" s="72" t="s">
        <v>1</v>
      </c>
      <c r="F19" s="71" t="s">
        <v>2</v>
      </c>
      <c r="G19" s="70" t="s">
        <v>3</v>
      </c>
      <c r="H19" s="99" t="s">
        <v>1</v>
      </c>
      <c r="I19" s="98" t="s">
        <v>2</v>
      </c>
      <c r="J19" s="97" t="s">
        <v>3</v>
      </c>
    </row>
    <row r="20" spans="1:10" ht="13.5" thickBot="1">
      <c r="A20" s="96" t="str">
        <f aca="true" t="shared" si="1" ref="A20:A29">A6</f>
        <v>ILLKIRCH GRAFFENSTADEN</v>
      </c>
      <c r="B20" s="47">
        <v>500</v>
      </c>
      <c r="C20" s="66"/>
      <c r="D20" s="65">
        <v>250</v>
      </c>
      <c r="E20" s="47">
        <v>5000</v>
      </c>
      <c r="F20" s="66"/>
      <c r="G20" s="65">
        <v>150</v>
      </c>
      <c r="H20" s="47">
        <v>300</v>
      </c>
      <c r="I20" s="66"/>
      <c r="J20" s="65">
        <v>50</v>
      </c>
    </row>
    <row r="21" spans="1:10" ht="13.5" thickBot="1">
      <c r="A21" s="96" t="str">
        <f t="shared" si="1"/>
        <v>LA WANTZENAU</v>
      </c>
      <c r="B21" s="92">
        <v>800</v>
      </c>
      <c r="C21" s="91"/>
      <c r="D21" s="90"/>
      <c r="E21" s="92">
        <v>20000</v>
      </c>
      <c r="F21" s="91"/>
      <c r="G21" s="90">
        <v>1200</v>
      </c>
      <c r="H21" s="92"/>
      <c r="I21" s="91"/>
      <c r="J21" s="90"/>
    </row>
    <row r="22" spans="1:10" ht="13.5" thickBot="1">
      <c r="A22" s="96" t="str">
        <f t="shared" si="1"/>
        <v>SCHILTIGHEIM Cité des Brasseurs</v>
      </c>
      <c r="B22" s="69"/>
      <c r="C22" s="68"/>
      <c r="D22" s="67"/>
      <c r="E22" s="69"/>
      <c r="F22" s="68"/>
      <c r="G22" s="67"/>
      <c r="H22" s="69"/>
      <c r="I22" s="68"/>
      <c r="J22" s="67"/>
    </row>
    <row r="23" spans="1:10" ht="13.5" thickBot="1">
      <c r="A23" s="96" t="str">
        <f t="shared" si="1"/>
        <v>STRASBOURG ENTZHEIM Airport</v>
      </c>
      <c r="B23" s="69">
        <v>500</v>
      </c>
      <c r="C23" s="68"/>
      <c r="D23" s="67"/>
      <c r="E23" s="69"/>
      <c r="F23" s="68"/>
      <c r="G23" s="67"/>
      <c r="H23" s="69">
        <v>2809</v>
      </c>
      <c r="I23" s="68"/>
      <c r="J23" s="67"/>
    </row>
    <row r="24" spans="1:10" ht="13.5" thickBot="1">
      <c r="A24" s="96" t="str">
        <f t="shared" si="1"/>
        <v>STRASBOURG LES EUROPEENS</v>
      </c>
      <c r="B24" s="86"/>
      <c r="C24" s="85"/>
      <c r="D24" s="84"/>
      <c r="E24" s="86">
        <v>500</v>
      </c>
      <c r="F24" s="85"/>
      <c r="G24" s="84">
        <v>1351</v>
      </c>
      <c r="H24" s="86"/>
      <c r="I24" s="85"/>
      <c r="J24" s="84"/>
    </row>
    <row r="25" spans="1:10" ht="13.5" thickBot="1">
      <c r="A25" s="96" t="str">
        <f t="shared" si="1"/>
        <v>STRASBOURG METROPOLE EUROPE</v>
      </c>
      <c r="B25" s="92">
        <v>8000</v>
      </c>
      <c r="C25" s="91"/>
      <c r="D25" s="90">
        <v>40</v>
      </c>
      <c r="E25" s="92"/>
      <c r="F25" s="91"/>
      <c r="G25" s="90"/>
      <c r="H25" s="92">
        <v>3700</v>
      </c>
      <c r="I25" s="91"/>
      <c r="J25" s="90"/>
    </row>
    <row r="26" spans="1:10" ht="13.5" thickBot="1">
      <c r="A26" s="96" t="str">
        <f t="shared" si="1"/>
        <v>STRASBOURG ROHAN</v>
      </c>
      <c r="B26" s="69"/>
      <c r="C26" s="68"/>
      <c r="D26" s="67"/>
      <c r="E26" s="69"/>
      <c r="F26" s="68"/>
      <c r="G26" s="67"/>
      <c r="H26" s="69">
        <v>5000</v>
      </c>
      <c r="I26" s="68"/>
      <c r="J26" s="67">
        <v>250</v>
      </c>
    </row>
    <row r="27" spans="1:10" ht="13.5" thickBot="1">
      <c r="A27" s="96" t="str">
        <f t="shared" si="1"/>
        <v>STRASBOURG ROUGET DE LISLE</v>
      </c>
      <c r="B27" s="69"/>
      <c r="C27" s="68"/>
      <c r="D27" s="67"/>
      <c r="E27" s="69">
        <v>350</v>
      </c>
      <c r="F27" s="68"/>
      <c r="G27" s="67">
        <v>66</v>
      </c>
      <c r="H27" s="69">
        <v>1750</v>
      </c>
      <c r="I27" s="68"/>
      <c r="J27" s="67">
        <v>179</v>
      </c>
    </row>
    <row r="28" spans="1:10" ht="13.5" thickBot="1">
      <c r="A28" s="96" t="str">
        <f t="shared" si="1"/>
        <v>Club 9</v>
      </c>
      <c r="B28" s="86"/>
      <c r="C28" s="85"/>
      <c r="D28" s="84"/>
      <c r="E28" s="86"/>
      <c r="F28" s="85"/>
      <c r="G28" s="84"/>
      <c r="H28" s="86"/>
      <c r="I28" s="85"/>
      <c r="J28" s="84"/>
    </row>
    <row r="29" spans="1:10" ht="13.5" thickBot="1">
      <c r="A29" s="96" t="str">
        <f t="shared" si="1"/>
        <v>Club 10</v>
      </c>
      <c r="B29" s="64"/>
      <c r="C29" s="63"/>
      <c r="D29" s="62"/>
      <c r="E29" s="64"/>
      <c r="F29" s="63"/>
      <c r="G29" s="62"/>
      <c r="H29" s="64"/>
      <c r="I29" s="63"/>
      <c r="J29" s="62"/>
    </row>
    <row r="30" spans="1:10" ht="13.5" thickBot="1">
      <c r="A30" s="10" t="s">
        <v>4</v>
      </c>
      <c r="B30" s="61">
        <f aca="true" t="shared" si="2" ref="B30:J30">SUM(B20:B29)</f>
        <v>9800</v>
      </c>
      <c r="C30" s="61">
        <f t="shared" si="2"/>
        <v>0</v>
      </c>
      <c r="D30" s="61">
        <f t="shared" si="2"/>
        <v>290</v>
      </c>
      <c r="E30" s="61">
        <f t="shared" si="2"/>
        <v>25850</v>
      </c>
      <c r="F30" s="61">
        <f t="shared" si="2"/>
        <v>0</v>
      </c>
      <c r="G30" s="61">
        <f t="shared" si="2"/>
        <v>2767</v>
      </c>
      <c r="H30" s="61">
        <f t="shared" si="2"/>
        <v>13559</v>
      </c>
      <c r="I30" s="61">
        <f t="shared" si="2"/>
        <v>0</v>
      </c>
      <c r="J30" s="61">
        <f t="shared" si="2"/>
        <v>479</v>
      </c>
    </row>
    <row r="31" ht="13.5" thickBot="1"/>
    <row r="32" spans="1:7" ht="12.75">
      <c r="A32" s="372" t="s">
        <v>0</v>
      </c>
      <c r="B32" s="357" t="s">
        <v>42</v>
      </c>
      <c r="C32" s="358"/>
      <c r="D32" s="359"/>
      <c r="E32" s="357" t="s">
        <v>43</v>
      </c>
      <c r="F32" s="358"/>
      <c r="G32" s="359"/>
    </row>
    <row r="33" spans="1:10" ht="13.5" thickBot="1">
      <c r="A33" s="373"/>
      <c r="B33" s="74" t="s">
        <v>1</v>
      </c>
      <c r="C33" s="71" t="s">
        <v>2</v>
      </c>
      <c r="D33" s="73" t="s">
        <v>3</v>
      </c>
      <c r="E33" s="72" t="s">
        <v>1</v>
      </c>
      <c r="F33" s="71" t="s">
        <v>2</v>
      </c>
      <c r="G33" s="70" t="s">
        <v>3</v>
      </c>
      <c r="H33" s="40"/>
      <c r="I33" s="42"/>
      <c r="J33" s="42"/>
    </row>
    <row r="34" spans="1:10" ht="13.5" thickBot="1">
      <c r="A34" s="18" t="str">
        <f aca="true" t="shared" si="3" ref="A34:A43">A6</f>
        <v>ILLKIRCH GRAFFENSTADEN</v>
      </c>
      <c r="B34" s="47">
        <v>100</v>
      </c>
      <c r="C34" s="66"/>
      <c r="D34" s="95">
        <v>30</v>
      </c>
      <c r="E34" s="47"/>
      <c r="F34" s="66"/>
      <c r="G34" s="65"/>
      <c r="H34" s="60"/>
      <c r="I34" s="39"/>
      <c r="J34" s="39"/>
    </row>
    <row r="35" spans="1:10" ht="13.5" thickBot="1">
      <c r="A35" s="18" t="str">
        <f t="shared" si="3"/>
        <v>LA WANTZENAU</v>
      </c>
      <c r="B35" s="92"/>
      <c r="C35" s="94"/>
      <c r="D35" s="93">
        <v>330</v>
      </c>
      <c r="E35" s="92">
        <v>200</v>
      </c>
      <c r="F35" s="91"/>
      <c r="G35" s="90">
        <v>100</v>
      </c>
      <c r="H35" s="60"/>
      <c r="I35" s="39"/>
      <c r="J35" s="39"/>
    </row>
    <row r="36" spans="1:10" ht="13.5" thickBot="1">
      <c r="A36" s="18" t="str">
        <f t="shared" si="3"/>
        <v>SCHILTIGHEIM Cité des Brasseurs</v>
      </c>
      <c r="B36" s="69"/>
      <c r="C36" s="68"/>
      <c r="D36" s="88"/>
      <c r="E36" s="69"/>
      <c r="F36" s="68"/>
      <c r="G36" s="67"/>
      <c r="H36" s="60"/>
      <c r="I36" s="39"/>
      <c r="J36" s="39"/>
    </row>
    <row r="37" spans="1:10" ht="13.5" thickBot="1">
      <c r="A37" s="18" t="str">
        <f t="shared" si="3"/>
        <v>STRASBOURG ENTZHEIM Airport</v>
      </c>
      <c r="B37" s="69"/>
      <c r="C37" s="89"/>
      <c r="D37" s="88"/>
      <c r="E37" s="69"/>
      <c r="F37" s="68"/>
      <c r="G37" s="67"/>
      <c r="H37" s="60"/>
      <c r="I37" s="39"/>
      <c r="J37" s="39"/>
    </row>
    <row r="38" spans="1:10" ht="13.5" thickBot="1">
      <c r="A38" s="18" t="str">
        <f t="shared" si="3"/>
        <v>STRASBOURG LES EUROPEENS</v>
      </c>
      <c r="B38" s="86">
        <v>300</v>
      </c>
      <c r="C38" s="85">
        <v>300</v>
      </c>
      <c r="D38" s="87">
        <v>140</v>
      </c>
      <c r="E38" s="86"/>
      <c r="F38" s="85"/>
      <c r="G38" s="84"/>
      <c r="H38" s="60"/>
      <c r="I38" s="39"/>
      <c r="J38" s="39"/>
    </row>
    <row r="39" spans="1:10" ht="13.5" thickBot="1">
      <c r="A39" s="18" t="str">
        <f t="shared" si="3"/>
        <v>STRASBOURG METROPOLE EUROPE</v>
      </c>
      <c r="B39" s="92"/>
      <c r="C39" s="94"/>
      <c r="D39" s="93"/>
      <c r="E39" s="92"/>
      <c r="F39" s="91"/>
      <c r="G39" s="90"/>
      <c r="H39" s="60"/>
      <c r="I39" s="39"/>
      <c r="J39" s="39"/>
    </row>
    <row r="40" spans="1:10" ht="13.5" thickBot="1">
      <c r="A40" s="18" t="str">
        <f t="shared" si="3"/>
        <v>STRASBOURG ROHAN</v>
      </c>
      <c r="B40" s="69"/>
      <c r="C40" s="68"/>
      <c r="D40" s="88"/>
      <c r="E40" s="69"/>
      <c r="F40" s="68"/>
      <c r="G40" s="67"/>
      <c r="H40" s="60"/>
      <c r="I40" s="39"/>
      <c r="J40" s="39"/>
    </row>
    <row r="41" spans="1:10" ht="13.5" thickBot="1">
      <c r="A41" s="18" t="str">
        <f t="shared" si="3"/>
        <v>STRASBOURG ROUGET DE LISLE</v>
      </c>
      <c r="B41" s="69">
        <v>600</v>
      </c>
      <c r="C41" s="89"/>
      <c r="D41" s="88">
        <v>125</v>
      </c>
      <c r="E41" s="69"/>
      <c r="F41" s="68"/>
      <c r="G41" s="67"/>
      <c r="H41" s="60"/>
      <c r="I41" s="39"/>
      <c r="J41" s="39"/>
    </row>
    <row r="42" spans="1:10" ht="13.5" thickBot="1">
      <c r="A42" s="18" t="str">
        <f t="shared" si="3"/>
        <v>Club 9</v>
      </c>
      <c r="B42" s="86"/>
      <c r="C42" s="85"/>
      <c r="D42" s="87"/>
      <c r="E42" s="86"/>
      <c r="F42" s="85"/>
      <c r="G42" s="84"/>
      <c r="H42" s="60"/>
      <c r="I42" s="39"/>
      <c r="J42" s="39"/>
    </row>
    <row r="43" spans="1:10" ht="13.5" thickBot="1">
      <c r="A43" s="18" t="str">
        <f t="shared" si="3"/>
        <v>Club 10</v>
      </c>
      <c r="B43" s="64"/>
      <c r="C43" s="83"/>
      <c r="D43" s="82"/>
      <c r="E43" s="64"/>
      <c r="F43" s="63"/>
      <c r="G43" s="62"/>
      <c r="H43" s="60"/>
      <c r="I43" s="39"/>
      <c r="J43" s="39"/>
    </row>
    <row r="44" spans="1:10" ht="13.5" thickBot="1">
      <c r="A44" s="10" t="s">
        <v>4</v>
      </c>
      <c r="B44" s="61">
        <f aca="true" t="shared" si="4" ref="B44:G44">SUM(B34:B43)</f>
        <v>1000</v>
      </c>
      <c r="C44" s="61">
        <f t="shared" si="4"/>
        <v>300</v>
      </c>
      <c r="D44" s="61">
        <f t="shared" si="4"/>
        <v>625</v>
      </c>
      <c r="E44" s="61">
        <f t="shared" si="4"/>
        <v>200</v>
      </c>
      <c r="F44" s="61">
        <f t="shared" si="4"/>
        <v>0</v>
      </c>
      <c r="G44" s="61">
        <f t="shared" si="4"/>
        <v>100</v>
      </c>
      <c r="H44" s="60"/>
      <c r="I44" s="39"/>
      <c r="J44" s="39"/>
    </row>
    <row r="45" ht="13.5" thickBot="1"/>
    <row r="46" spans="1:10" ht="12.75">
      <c r="A46" s="380" t="s">
        <v>0</v>
      </c>
      <c r="B46" s="365" t="s">
        <v>76</v>
      </c>
      <c r="C46" s="382" t="s">
        <v>21</v>
      </c>
      <c r="D46" s="358"/>
      <c r="E46" s="383"/>
      <c r="F46" s="360" t="s">
        <v>6</v>
      </c>
      <c r="G46" s="361"/>
      <c r="H46" s="362"/>
      <c r="I46" s="363" t="s">
        <v>5</v>
      </c>
      <c r="J46" s="364"/>
    </row>
    <row r="47" spans="1:10" ht="13.5" thickBot="1">
      <c r="A47" s="381"/>
      <c r="B47" s="366"/>
      <c r="C47" s="20" t="s">
        <v>1</v>
      </c>
      <c r="D47" s="20" t="s">
        <v>2</v>
      </c>
      <c r="E47" s="22" t="s">
        <v>3</v>
      </c>
      <c r="F47" s="21" t="s">
        <v>1</v>
      </c>
      <c r="G47" s="20" t="s">
        <v>2</v>
      </c>
      <c r="H47" s="19" t="s">
        <v>3</v>
      </c>
      <c r="I47" s="367" t="s">
        <v>7</v>
      </c>
      <c r="J47" s="368"/>
    </row>
    <row r="48" spans="1:10" ht="13.5" thickBot="1">
      <c r="A48" s="18" t="str">
        <f aca="true" t="shared" si="5" ref="A48:A57">A6</f>
        <v>ILLKIRCH GRAFFENSTADEN</v>
      </c>
      <c r="B48" s="80">
        <v>31</v>
      </c>
      <c r="C48" s="78">
        <f aca="true" t="shared" si="6" ref="C48:C57">B6+E6+H6+B20+E20+H20+B34+E34</f>
        <v>6250</v>
      </c>
      <c r="D48" s="15">
        <f aca="true" t="shared" si="7" ref="D48:D57">C6+F6+I6+C20+F20+I20+C34+F34</f>
        <v>0</v>
      </c>
      <c r="E48" s="77">
        <f aca="true" t="shared" si="8" ref="E48:E57">D6+G6+J6+D20+G20+J20+D34+G34</f>
        <v>600</v>
      </c>
      <c r="F48" s="13">
        <f aca="true" t="shared" si="9" ref="F48:F58">IF($B48=0,"",C48/$B48)</f>
        <v>201.61290322580646</v>
      </c>
      <c r="G48" s="13">
        <f aca="true" t="shared" si="10" ref="G48:G58">IF($B48=0,"",D48/$B48)</f>
        <v>0</v>
      </c>
      <c r="H48" s="12">
        <f aca="true" t="shared" si="11" ref="H48:H58">IF($B48=0,"",E48/$B48)</f>
        <v>19.35483870967742</v>
      </c>
      <c r="I48" s="374">
        <f aca="true" t="shared" si="12" ref="I48:I57">C48+D48</f>
        <v>6250</v>
      </c>
      <c r="J48" s="375"/>
    </row>
    <row r="49" spans="1:10" ht="13.5" thickBot="1">
      <c r="A49" s="18" t="str">
        <f t="shared" si="5"/>
        <v>LA WANTZENAU</v>
      </c>
      <c r="B49" s="81">
        <v>33</v>
      </c>
      <c r="C49" s="78">
        <f t="shared" si="6"/>
        <v>23963</v>
      </c>
      <c r="D49" s="15">
        <f t="shared" si="7"/>
        <v>0</v>
      </c>
      <c r="E49" s="77">
        <f t="shared" si="8"/>
        <v>1708</v>
      </c>
      <c r="F49" s="13">
        <f t="shared" si="9"/>
        <v>726.1515151515151</v>
      </c>
      <c r="G49" s="13">
        <f t="shared" si="10"/>
        <v>0</v>
      </c>
      <c r="H49" s="12">
        <f t="shared" si="11"/>
        <v>51.75757575757576</v>
      </c>
      <c r="I49" s="374">
        <f t="shared" si="12"/>
        <v>23963</v>
      </c>
      <c r="J49" s="375"/>
    </row>
    <row r="50" spans="1:10" ht="13.5" thickBot="1">
      <c r="A50" s="18" t="str">
        <f t="shared" si="5"/>
        <v>SCHILTIGHEIM Cité des Brasseurs</v>
      </c>
      <c r="B50" s="80"/>
      <c r="C50" s="78">
        <f t="shared" si="6"/>
        <v>0</v>
      </c>
      <c r="D50" s="15">
        <f t="shared" si="7"/>
        <v>0</v>
      </c>
      <c r="E50" s="77">
        <f t="shared" si="8"/>
        <v>0</v>
      </c>
      <c r="F50" s="13">
        <f t="shared" si="9"/>
      </c>
      <c r="G50" s="13">
        <f t="shared" si="10"/>
      </c>
      <c r="H50" s="12">
        <f t="shared" si="11"/>
      </c>
      <c r="I50" s="374">
        <f t="shared" si="12"/>
        <v>0</v>
      </c>
      <c r="J50" s="375"/>
    </row>
    <row r="51" spans="1:10" ht="13.5" thickBot="1">
      <c r="A51" s="18" t="str">
        <f t="shared" si="5"/>
        <v>STRASBOURG ENTZHEIM Airport</v>
      </c>
      <c r="B51" s="81">
        <v>19</v>
      </c>
      <c r="C51" s="78">
        <f t="shared" si="6"/>
        <v>4792</v>
      </c>
      <c r="D51" s="15">
        <f t="shared" si="7"/>
        <v>0</v>
      </c>
      <c r="E51" s="77">
        <f t="shared" si="8"/>
        <v>600</v>
      </c>
      <c r="F51" s="13">
        <f t="shared" si="9"/>
        <v>252.21052631578948</v>
      </c>
      <c r="G51" s="13">
        <f t="shared" si="10"/>
        <v>0</v>
      </c>
      <c r="H51" s="12">
        <f t="shared" si="11"/>
        <v>31.57894736842105</v>
      </c>
      <c r="I51" s="374">
        <f t="shared" si="12"/>
        <v>4792</v>
      </c>
      <c r="J51" s="375"/>
    </row>
    <row r="52" spans="1:10" ht="13.5" thickBot="1">
      <c r="A52" s="18" t="str">
        <f t="shared" si="5"/>
        <v>STRASBOURG LES EUROPEENS</v>
      </c>
      <c r="B52" s="80">
        <v>12</v>
      </c>
      <c r="C52" s="78">
        <f t="shared" si="6"/>
        <v>1632</v>
      </c>
      <c r="D52" s="15">
        <f t="shared" si="7"/>
        <v>1017</v>
      </c>
      <c r="E52" s="77">
        <f t="shared" si="8"/>
        <v>2115</v>
      </c>
      <c r="F52" s="13">
        <f t="shared" si="9"/>
        <v>136</v>
      </c>
      <c r="G52" s="13">
        <f t="shared" si="10"/>
        <v>84.75</v>
      </c>
      <c r="H52" s="12">
        <f t="shared" si="11"/>
        <v>176.25</v>
      </c>
      <c r="I52" s="374">
        <f t="shared" si="12"/>
        <v>2649</v>
      </c>
      <c r="J52" s="375"/>
    </row>
    <row r="53" spans="1:10" ht="13.5" thickBot="1">
      <c r="A53" s="18" t="str">
        <f t="shared" si="5"/>
        <v>STRASBOURG METROPOLE EUROPE</v>
      </c>
      <c r="B53" s="81">
        <v>23</v>
      </c>
      <c r="C53" s="78">
        <f t="shared" si="6"/>
        <v>13393</v>
      </c>
      <c r="D53" s="15">
        <f t="shared" si="7"/>
        <v>500</v>
      </c>
      <c r="E53" s="77">
        <f t="shared" si="8"/>
        <v>160</v>
      </c>
      <c r="F53" s="13">
        <f t="shared" si="9"/>
        <v>582.304347826087</v>
      </c>
      <c r="G53" s="13">
        <f t="shared" si="10"/>
        <v>21.73913043478261</v>
      </c>
      <c r="H53" s="12">
        <f t="shared" si="11"/>
        <v>6.956521739130435</v>
      </c>
      <c r="I53" s="374">
        <f t="shared" si="12"/>
        <v>13893</v>
      </c>
      <c r="J53" s="375"/>
    </row>
    <row r="54" spans="1:10" ht="13.5" thickBot="1">
      <c r="A54" s="18" t="str">
        <f t="shared" si="5"/>
        <v>STRASBOURG ROHAN</v>
      </c>
      <c r="B54" s="80">
        <v>14</v>
      </c>
      <c r="C54" s="78">
        <f t="shared" si="6"/>
        <v>5000</v>
      </c>
      <c r="D54" s="15">
        <f t="shared" si="7"/>
        <v>0</v>
      </c>
      <c r="E54" s="77">
        <f t="shared" si="8"/>
        <v>250</v>
      </c>
      <c r="F54" s="13">
        <f t="shared" si="9"/>
        <v>357.14285714285717</v>
      </c>
      <c r="G54" s="13">
        <f t="shared" si="10"/>
        <v>0</v>
      </c>
      <c r="H54" s="12">
        <f t="shared" si="11"/>
        <v>17.857142857142858</v>
      </c>
      <c r="I54" s="374">
        <f t="shared" si="12"/>
        <v>5000</v>
      </c>
      <c r="J54" s="375"/>
    </row>
    <row r="55" spans="1:10" ht="13.5" thickBot="1">
      <c r="A55" s="18" t="str">
        <f t="shared" si="5"/>
        <v>STRASBOURG ROUGET DE LISLE</v>
      </c>
      <c r="B55" s="81">
        <v>13</v>
      </c>
      <c r="C55" s="78">
        <f t="shared" si="6"/>
        <v>7300</v>
      </c>
      <c r="D55" s="15">
        <f t="shared" si="7"/>
        <v>2196</v>
      </c>
      <c r="E55" s="77">
        <f t="shared" si="8"/>
        <v>1433</v>
      </c>
      <c r="F55" s="13">
        <f t="shared" si="9"/>
        <v>561.5384615384615</v>
      </c>
      <c r="G55" s="13">
        <f t="shared" si="10"/>
        <v>168.92307692307693</v>
      </c>
      <c r="H55" s="12">
        <f t="shared" si="11"/>
        <v>110.23076923076923</v>
      </c>
      <c r="I55" s="374">
        <f t="shared" si="12"/>
        <v>9496</v>
      </c>
      <c r="J55" s="375"/>
    </row>
    <row r="56" spans="1:10" ht="13.5" thickBot="1">
      <c r="A56" s="18" t="str">
        <f t="shared" si="5"/>
        <v>Club 9</v>
      </c>
      <c r="B56" s="80"/>
      <c r="C56" s="78">
        <f t="shared" si="6"/>
        <v>0</v>
      </c>
      <c r="D56" s="15">
        <f t="shared" si="7"/>
        <v>0</v>
      </c>
      <c r="E56" s="77">
        <f t="shared" si="8"/>
        <v>0</v>
      </c>
      <c r="F56" s="13">
        <f t="shared" si="9"/>
      </c>
      <c r="G56" s="13">
        <f t="shared" si="10"/>
      </c>
      <c r="H56" s="12">
        <f t="shared" si="11"/>
      </c>
      <c r="I56" s="374">
        <f t="shared" si="12"/>
        <v>0</v>
      </c>
      <c r="J56" s="375"/>
    </row>
    <row r="57" spans="1:10" ht="13.5" thickBot="1">
      <c r="A57" s="18" t="str">
        <f t="shared" si="5"/>
        <v>Club 10</v>
      </c>
      <c r="B57" s="79"/>
      <c r="C57" s="78">
        <f t="shared" si="6"/>
        <v>0</v>
      </c>
      <c r="D57" s="15">
        <f t="shared" si="7"/>
        <v>0</v>
      </c>
      <c r="E57" s="77">
        <f t="shared" si="8"/>
        <v>0</v>
      </c>
      <c r="F57" s="13">
        <f t="shared" si="9"/>
      </c>
      <c r="G57" s="13">
        <f t="shared" si="10"/>
      </c>
      <c r="H57" s="12">
        <f t="shared" si="11"/>
      </c>
      <c r="I57" s="374">
        <f t="shared" si="12"/>
        <v>0</v>
      </c>
      <c r="J57" s="375"/>
    </row>
    <row r="58" spans="1:10" ht="13.5" thickBot="1">
      <c r="A58" s="34" t="s">
        <v>4</v>
      </c>
      <c r="B58" s="76">
        <f>SUM(B48:B57)</f>
        <v>145</v>
      </c>
      <c r="C58" s="55">
        <f>SUM(C48:C57)</f>
        <v>62330</v>
      </c>
      <c r="D58" s="32">
        <f>SUM(D48:D57)</f>
        <v>3713</v>
      </c>
      <c r="E58" s="75">
        <f>SUM(E48:E57)</f>
        <v>6866</v>
      </c>
      <c r="F58" s="6">
        <f t="shared" si="9"/>
        <v>429.86206896551727</v>
      </c>
      <c r="G58" s="6">
        <f t="shared" si="10"/>
        <v>25.606896551724137</v>
      </c>
      <c r="H58" s="5">
        <f t="shared" si="11"/>
        <v>47.351724137931036</v>
      </c>
      <c r="I58" s="378">
        <f>SUM(I48:J57)</f>
        <v>66043</v>
      </c>
      <c r="J58" s="379"/>
    </row>
    <row r="64" ht="13.5" thickBot="1"/>
    <row r="65" spans="1:10" ht="18.75" thickBot="1">
      <c r="A65" s="52" t="str">
        <f>A2</f>
        <v>ZONE 53</v>
      </c>
      <c r="B65" s="354" t="s">
        <v>47</v>
      </c>
      <c r="C65" s="355"/>
      <c r="D65" s="355"/>
      <c r="E65" s="355"/>
      <c r="F65" s="355"/>
      <c r="G65" s="355"/>
      <c r="H65" s="355"/>
      <c r="I65" s="355"/>
      <c r="J65" s="356"/>
    </row>
    <row r="66" spans="2:10" ht="13.5" thickBot="1"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372" t="s">
        <v>0</v>
      </c>
      <c r="B67" s="385" t="s">
        <v>44</v>
      </c>
      <c r="C67" s="358"/>
      <c r="D67" s="359"/>
      <c r="E67" s="385" t="s">
        <v>45</v>
      </c>
      <c r="F67" s="358"/>
      <c r="G67" s="359"/>
      <c r="H67" s="376"/>
      <c r="I67" s="377"/>
      <c r="J67" s="377"/>
    </row>
    <row r="68" spans="1:10" ht="13.5" thickBot="1">
      <c r="A68" s="373"/>
      <c r="B68" s="74" t="s">
        <v>1</v>
      </c>
      <c r="C68" s="71" t="s">
        <v>2</v>
      </c>
      <c r="D68" s="73" t="s">
        <v>3</v>
      </c>
      <c r="E68" s="74" t="s">
        <v>1</v>
      </c>
      <c r="F68" s="71" t="s">
        <v>2</v>
      </c>
      <c r="G68" s="73" t="s">
        <v>3</v>
      </c>
      <c r="H68" s="40"/>
      <c r="I68" s="42"/>
      <c r="J68" s="42"/>
    </row>
    <row r="69" spans="1:10" ht="13.5" thickBot="1">
      <c r="A69" s="18" t="str">
        <f aca="true" t="shared" si="13" ref="A69:A78">A6</f>
        <v>ILLKIRCH GRAFFENSTADEN</v>
      </c>
      <c r="B69" s="47"/>
      <c r="C69" s="66"/>
      <c r="D69" s="65"/>
      <c r="E69" s="47"/>
      <c r="F69" s="66"/>
      <c r="G69" s="65"/>
      <c r="H69" s="60"/>
      <c r="I69" s="39"/>
      <c r="J69" s="39"/>
    </row>
    <row r="70" spans="1:10" ht="13.5" thickBot="1">
      <c r="A70" s="18" t="str">
        <f t="shared" si="13"/>
        <v>LA WANTZENAU</v>
      </c>
      <c r="B70" s="69"/>
      <c r="C70" s="68"/>
      <c r="D70" s="67"/>
      <c r="E70" s="69"/>
      <c r="F70" s="68"/>
      <c r="G70" s="67"/>
      <c r="H70" s="60"/>
      <c r="I70" s="39"/>
      <c r="J70" s="39"/>
    </row>
    <row r="71" spans="1:10" ht="13.5" thickBot="1">
      <c r="A71" s="18" t="str">
        <f t="shared" si="13"/>
        <v>SCHILTIGHEIM Cité des Brasseurs</v>
      </c>
      <c r="B71" s="47"/>
      <c r="C71" s="66"/>
      <c r="D71" s="65"/>
      <c r="E71" s="47"/>
      <c r="F71" s="66"/>
      <c r="G71" s="65"/>
      <c r="H71" s="60"/>
      <c r="I71" s="39"/>
      <c r="J71" s="39"/>
    </row>
    <row r="72" spans="1:10" ht="13.5" thickBot="1">
      <c r="A72" s="18" t="str">
        <f t="shared" si="13"/>
        <v>STRASBOURG ENTZHEIM Airport</v>
      </c>
      <c r="B72" s="69">
        <v>1476</v>
      </c>
      <c r="C72" s="68"/>
      <c r="D72" s="67"/>
      <c r="E72" s="69"/>
      <c r="F72" s="68"/>
      <c r="G72" s="67"/>
      <c r="H72" s="60"/>
      <c r="I72" s="39"/>
      <c r="J72" s="39"/>
    </row>
    <row r="73" spans="1:10" ht="13.5" thickBot="1">
      <c r="A73" s="18" t="str">
        <f t="shared" si="13"/>
        <v>STRASBOURG LES EUROPEENS</v>
      </c>
      <c r="B73" s="47"/>
      <c r="C73" s="66"/>
      <c r="D73" s="65"/>
      <c r="E73" s="47"/>
      <c r="F73" s="66"/>
      <c r="G73" s="65"/>
      <c r="H73" s="60"/>
      <c r="I73" s="39"/>
      <c r="J73" s="39"/>
    </row>
    <row r="74" spans="1:10" ht="13.5" thickBot="1">
      <c r="A74" s="18" t="str">
        <f t="shared" si="13"/>
        <v>STRASBOURG METROPOLE EUROPE</v>
      </c>
      <c r="B74" s="69"/>
      <c r="C74" s="68"/>
      <c r="D74" s="67"/>
      <c r="E74" s="69"/>
      <c r="F74" s="68"/>
      <c r="G74" s="67"/>
      <c r="H74" s="60"/>
      <c r="I74" s="39"/>
      <c r="J74" s="39"/>
    </row>
    <row r="75" spans="1:10" ht="13.5" thickBot="1">
      <c r="A75" s="18" t="str">
        <f t="shared" si="13"/>
        <v>STRASBOURG ROHAN</v>
      </c>
      <c r="B75" s="47"/>
      <c r="C75" s="66"/>
      <c r="D75" s="65"/>
      <c r="E75" s="47"/>
      <c r="F75" s="66"/>
      <c r="G75" s="65"/>
      <c r="H75" s="60"/>
      <c r="I75" s="39"/>
      <c r="J75" s="39"/>
    </row>
    <row r="76" spans="1:10" ht="13.5" thickBot="1">
      <c r="A76" s="18" t="str">
        <f t="shared" si="13"/>
        <v>STRASBOURG ROUGET DE LISLE</v>
      </c>
      <c r="B76" s="69">
        <v>500</v>
      </c>
      <c r="C76" s="68"/>
      <c r="D76" s="67">
        <v>25</v>
      </c>
      <c r="E76" s="69"/>
      <c r="F76" s="68"/>
      <c r="G76" s="67"/>
      <c r="H76" s="60"/>
      <c r="I76" s="39"/>
      <c r="J76" s="39"/>
    </row>
    <row r="77" spans="1:10" ht="13.5" thickBot="1">
      <c r="A77" s="18" t="str">
        <f t="shared" si="13"/>
        <v>Club 9</v>
      </c>
      <c r="B77" s="47"/>
      <c r="C77" s="66"/>
      <c r="D77" s="65"/>
      <c r="E77" s="47"/>
      <c r="F77" s="66"/>
      <c r="G77" s="65"/>
      <c r="H77" s="60"/>
      <c r="I77" s="39"/>
      <c r="J77" s="39"/>
    </row>
    <row r="78" spans="1:10" ht="13.5" thickBot="1">
      <c r="A78" s="18" t="str">
        <f t="shared" si="13"/>
        <v>Club 10</v>
      </c>
      <c r="B78" s="64"/>
      <c r="C78" s="63"/>
      <c r="D78" s="62"/>
      <c r="E78" s="64"/>
      <c r="F78" s="63"/>
      <c r="G78" s="62"/>
      <c r="H78" s="60"/>
      <c r="I78" s="39"/>
      <c r="J78" s="39"/>
    </row>
    <row r="79" spans="1:10" ht="13.5" thickBot="1">
      <c r="A79" s="10" t="s">
        <v>4</v>
      </c>
      <c r="B79" s="61">
        <f aca="true" t="shared" si="14" ref="B79:G79">SUM(B69:B78)</f>
        <v>1976</v>
      </c>
      <c r="C79" s="61">
        <f t="shared" si="14"/>
        <v>0</v>
      </c>
      <c r="D79" s="61">
        <f t="shared" si="14"/>
        <v>25</v>
      </c>
      <c r="E79" s="61">
        <f t="shared" si="14"/>
        <v>0</v>
      </c>
      <c r="F79" s="61">
        <f t="shared" si="14"/>
        <v>0</v>
      </c>
      <c r="G79" s="61">
        <f t="shared" si="14"/>
        <v>0</v>
      </c>
      <c r="H79" s="60"/>
      <c r="I79" s="39"/>
      <c r="J79" s="39"/>
    </row>
    <row r="80" ht="13.5" thickBot="1"/>
    <row r="81" spans="1:10" ht="12.75">
      <c r="A81" s="372" t="s">
        <v>0</v>
      </c>
      <c r="B81" s="357" t="s">
        <v>14</v>
      </c>
      <c r="C81" s="358"/>
      <c r="D81" s="359"/>
      <c r="E81" s="384" t="s">
        <v>46</v>
      </c>
      <c r="F81" s="358"/>
      <c r="G81" s="383"/>
      <c r="H81" s="376"/>
      <c r="I81" s="377"/>
      <c r="J81" s="377"/>
    </row>
    <row r="82" spans="1:10" ht="13.5" thickBot="1">
      <c r="A82" s="373"/>
      <c r="B82" s="74" t="s">
        <v>1</v>
      </c>
      <c r="C82" s="71" t="s">
        <v>2</v>
      </c>
      <c r="D82" s="73" t="s">
        <v>3</v>
      </c>
      <c r="E82" s="72" t="s">
        <v>1</v>
      </c>
      <c r="F82" s="71" t="s">
        <v>2</v>
      </c>
      <c r="G82" s="70" t="s">
        <v>3</v>
      </c>
      <c r="H82" s="40"/>
      <c r="I82" s="42"/>
      <c r="J82" s="42"/>
    </row>
    <row r="83" spans="1:10" ht="13.5" thickBot="1">
      <c r="A83" s="18" t="str">
        <f aca="true" t="shared" si="15" ref="A83:A92">A6</f>
        <v>ILLKIRCH GRAFFENSTADEN</v>
      </c>
      <c r="B83" s="47"/>
      <c r="C83" s="66"/>
      <c r="D83" s="65"/>
      <c r="E83" s="47"/>
      <c r="F83" s="66"/>
      <c r="G83" s="65"/>
      <c r="H83" s="60"/>
      <c r="I83" s="39"/>
      <c r="J83" s="39"/>
    </row>
    <row r="84" spans="1:10" ht="13.5" thickBot="1">
      <c r="A84" s="18" t="str">
        <f t="shared" si="15"/>
        <v>LA WANTZENAU</v>
      </c>
      <c r="B84" s="69"/>
      <c r="C84" s="68"/>
      <c r="D84" s="67">
        <v>15</v>
      </c>
      <c r="E84" s="69"/>
      <c r="F84" s="68"/>
      <c r="G84" s="67"/>
      <c r="H84" s="60"/>
      <c r="I84" s="39"/>
      <c r="J84" s="39"/>
    </row>
    <row r="85" spans="1:10" ht="13.5" thickBot="1">
      <c r="A85" s="18" t="str">
        <f t="shared" si="15"/>
        <v>SCHILTIGHEIM Cité des Brasseurs</v>
      </c>
      <c r="B85" s="47"/>
      <c r="C85" s="66"/>
      <c r="D85" s="65"/>
      <c r="E85" s="47"/>
      <c r="F85" s="66"/>
      <c r="G85" s="65"/>
      <c r="H85" s="60"/>
      <c r="I85" s="39"/>
      <c r="J85" s="39"/>
    </row>
    <row r="86" spans="1:10" ht="13.5" thickBot="1">
      <c r="A86" s="18" t="str">
        <f t="shared" si="15"/>
        <v>STRASBOURG ENTZHEIM Airport</v>
      </c>
      <c r="B86" s="69"/>
      <c r="C86" s="68"/>
      <c r="D86" s="67"/>
      <c r="E86" s="69"/>
      <c r="F86" s="68"/>
      <c r="G86" s="67"/>
      <c r="H86" s="60"/>
      <c r="I86" s="39"/>
      <c r="J86" s="39"/>
    </row>
    <row r="87" spans="1:10" ht="13.5" thickBot="1">
      <c r="A87" s="18" t="str">
        <f t="shared" si="15"/>
        <v>STRASBOURG LES EUROPEENS</v>
      </c>
      <c r="B87" s="47"/>
      <c r="C87" s="66"/>
      <c r="D87" s="65"/>
      <c r="E87" s="47"/>
      <c r="F87" s="66"/>
      <c r="G87" s="65"/>
      <c r="H87" s="60"/>
      <c r="I87" s="39"/>
      <c r="J87" s="39"/>
    </row>
    <row r="88" spans="1:10" ht="13.5" thickBot="1">
      <c r="A88" s="18" t="str">
        <f t="shared" si="15"/>
        <v>STRASBOURG METROPOLE EUROPE</v>
      </c>
      <c r="B88" s="69"/>
      <c r="C88" s="68"/>
      <c r="D88" s="67"/>
      <c r="E88" s="69"/>
      <c r="F88" s="68"/>
      <c r="G88" s="67"/>
      <c r="H88" s="60"/>
      <c r="I88" s="39"/>
      <c r="J88" s="39"/>
    </row>
    <row r="89" spans="1:10" ht="13.5" thickBot="1">
      <c r="A89" s="18" t="str">
        <f t="shared" si="15"/>
        <v>STRASBOURG ROHAN</v>
      </c>
      <c r="B89" s="47"/>
      <c r="C89" s="66"/>
      <c r="D89" s="65"/>
      <c r="E89" s="47"/>
      <c r="F89" s="66"/>
      <c r="G89" s="65"/>
      <c r="H89" s="60"/>
      <c r="I89" s="39"/>
      <c r="J89" s="39"/>
    </row>
    <row r="90" spans="1:10" ht="13.5" thickBot="1">
      <c r="A90" s="18" t="str">
        <f t="shared" si="15"/>
        <v>STRASBOURG ROUGET DE LISLE</v>
      </c>
      <c r="B90" s="69"/>
      <c r="C90" s="68"/>
      <c r="D90" s="67">
        <v>36</v>
      </c>
      <c r="E90" s="69"/>
      <c r="F90" s="68"/>
      <c r="G90" s="67"/>
      <c r="H90" s="60"/>
      <c r="I90" s="39"/>
      <c r="J90" s="39"/>
    </row>
    <row r="91" spans="1:10" ht="13.5" thickBot="1">
      <c r="A91" s="18" t="str">
        <f t="shared" si="15"/>
        <v>Club 9</v>
      </c>
      <c r="B91" s="47"/>
      <c r="C91" s="66"/>
      <c r="D91" s="65"/>
      <c r="E91" s="47"/>
      <c r="F91" s="66"/>
      <c r="G91" s="65"/>
      <c r="H91" s="60"/>
      <c r="I91" s="39"/>
      <c r="J91" s="39"/>
    </row>
    <row r="92" spans="1:10" ht="13.5" thickBot="1">
      <c r="A92" s="18" t="str">
        <f t="shared" si="15"/>
        <v>Club 10</v>
      </c>
      <c r="B92" s="64"/>
      <c r="C92" s="63"/>
      <c r="D92" s="62"/>
      <c r="E92" s="64"/>
      <c r="F92" s="63"/>
      <c r="G92" s="62"/>
      <c r="H92" s="60"/>
      <c r="I92" s="39"/>
      <c r="J92" s="39"/>
    </row>
    <row r="93" spans="1:10" ht="13.5" thickBot="1">
      <c r="A93" s="10" t="s">
        <v>4</v>
      </c>
      <c r="B93" s="61">
        <f aca="true" t="shared" si="16" ref="B93:G93">SUM(B83:B92)</f>
        <v>0</v>
      </c>
      <c r="C93" s="61">
        <f t="shared" si="16"/>
        <v>0</v>
      </c>
      <c r="D93" s="61">
        <f t="shared" si="16"/>
        <v>51</v>
      </c>
      <c r="E93" s="61">
        <f t="shared" si="16"/>
        <v>0</v>
      </c>
      <c r="F93" s="61">
        <f t="shared" si="16"/>
        <v>0</v>
      </c>
      <c r="G93" s="61">
        <f t="shared" si="16"/>
        <v>0</v>
      </c>
      <c r="H93" s="60"/>
      <c r="I93" s="39"/>
      <c r="J93" s="39"/>
    </row>
    <row r="95" ht="13.5" thickBot="1"/>
    <row r="96" spans="1:10" ht="12.75">
      <c r="A96" s="380" t="s">
        <v>0</v>
      </c>
      <c r="B96" s="365" t="s">
        <v>76</v>
      </c>
      <c r="C96" s="382" t="s">
        <v>20</v>
      </c>
      <c r="D96" s="358"/>
      <c r="E96" s="383"/>
      <c r="F96" s="360" t="s">
        <v>6</v>
      </c>
      <c r="G96" s="361"/>
      <c r="H96" s="362"/>
      <c r="I96" s="386" t="s">
        <v>5</v>
      </c>
      <c r="J96" s="364"/>
    </row>
    <row r="97" spans="1:10" ht="13.5" thickBot="1">
      <c r="A97" s="381"/>
      <c r="B97" s="366"/>
      <c r="C97" s="20" t="s">
        <v>1</v>
      </c>
      <c r="D97" s="20" t="s">
        <v>2</v>
      </c>
      <c r="E97" s="22" t="s">
        <v>3</v>
      </c>
      <c r="F97" s="21" t="s">
        <v>1</v>
      </c>
      <c r="G97" s="20" t="s">
        <v>2</v>
      </c>
      <c r="H97" s="19" t="s">
        <v>3</v>
      </c>
      <c r="I97" s="387" t="s">
        <v>7</v>
      </c>
      <c r="J97" s="368"/>
    </row>
    <row r="98" spans="1:10" ht="13.5" thickBot="1">
      <c r="A98" s="18" t="str">
        <f aca="true" t="shared" si="17" ref="A98:A107">A6</f>
        <v>ILLKIRCH GRAFFENSTADEN</v>
      </c>
      <c r="B98" s="17">
        <f aca="true" t="shared" si="18" ref="B98:B107">B48</f>
        <v>31</v>
      </c>
      <c r="C98" s="16">
        <f aca="true" t="shared" si="19" ref="C98:C107">B69+E69+B83+E83</f>
        <v>0</v>
      </c>
      <c r="D98" s="15">
        <f aca="true" t="shared" si="20" ref="D98:D107">C69+F69+C83+F83</f>
        <v>0</v>
      </c>
      <c r="E98" s="14">
        <f aca="true" t="shared" si="21" ref="E98:E107">D69+G69+D83+G83</f>
        <v>0</v>
      </c>
      <c r="F98" s="13">
        <f aca="true" t="shared" si="22" ref="F98:F108">IF($B98=0,"",C98/$B98)</f>
        <v>0</v>
      </c>
      <c r="G98" s="13">
        <f aca="true" t="shared" si="23" ref="G98:G108">IF($B98=0,"",D98/$B98)</f>
        <v>0</v>
      </c>
      <c r="H98" s="12">
        <f aca="true" t="shared" si="24" ref="H98:H108">IF($B98=0,"",E98/$B98)</f>
        <v>0</v>
      </c>
      <c r="I98" s="374">
        <f aca="true" t="shared" si="25" ref="I98:I107">C98+D98</f>
        <v>0</v>
      </c>
      <c r="J98" s="375"/>
    </row>
    <row r="99" spans="1:10" ht="13.5" thickBot="1">
      <c r="A99" s="18" t="str">
        <f t="shared" si="17"/>
        <v>LA WANTZENAU</v>
      </c>
      <c r="B99" s="17">
        <f t="shared" si="18"/>
        <v>33</v>
      </c>
      <c r="C99" s="16">
        <f t="shared" si="19"/>
        <v>0</v>
      </c>
      <c r="D99" s="15">
        <f t="shared" si="20"/>
        <v>0</v>
      </c>
      <c r="E99" s="14">
        <f t="shared" si="21"/>
        <v>15</v>
      </c>
      <c r="F99" s="13">
        <f t="shared" si="22"/>
        <v>0</v>
      </c>
      <c r="G99" s="13">
        <f t="shared" si="23"/>
        <v>0</v>
      </c>
      <c r="H99" s="12">
        <f t="shared" si="24"/>
        <v>0.45454545454545453</v>
      </c>
      <c r="I99" s="374">
        <f t="shared" si="25"/>
        <v>0</v>
      </c>
      <c r="J99" s="375"/>
    </row>
    <row r="100" spans="1:10" ht="13.5" thickBot="1">
      <c r="A100" s="18" t="str">
        <f t="shared" si="17"/>
        <v>SCHILTIGHEIM Cité des Brasseurs</v>
      </c>
      <c r="B100" s="17">
        <f t="shared" si="18"/>
        <v>0</v>
      </c>
      <c r="C100" s="16">
        <f t="shared" si="19"/>
        <v>0</v>
      </c>
      <c r="D100" s="15">
        <f t="shared" si="20"/>
        <v>0</v>
      </c>
      <c r="E100" s="14">
        <f t="shared" si="21"/>
        <v>0</v>
      </c>
      <c r="F100" s="13">
        <f t="shared" si="22"/>
      </c>
      <c r="G100" s="13">
        <f t="shared" si="23"/>
      </c>
      <c r="H100" s="12">
        <f t="shared" si="24"/>
      </c>
      <c r="I100" s="374">
        <f t="shared" si="25"/>
        <v>0</v>
      </c>
      <c r="J100" s="375"/>
    </row>
    <row r="101" spans="1:10" ht="13.5" thickBot="1">
      <c r="A101" s="18" t="str">
        <f t="shared" si="17"/>
        <v>STRASBOURG ENTZHEIM Airport</v>
      </c>
      <c r="B101" s="17">
        <f t="shared" si="18"/>
        <v>19</v>
      </c>
      <c r="C101" s="16">
        <f t="shared" si="19"/>
        <v>1476</v>
      </c>
      <c r="D101" s="15">
        <f t="shared" si="20"/>
        <v>0</v>
      </c>
      <c r="E101" s="14">
        <f t="shared" si="21"/>
        <v>0</v>
      </c>
      <c r="F101" s="13">
        <f t="shared" si="22"/>
        <v>77.6842105263158</v>
      </c>
      <c r="G101" s="13">
        <f t="shared" si="23"/>
        <v>0</v>
      </c>
      <c r="H101" s="12">
        <f t="shared" si="24"/>
        <v>0</v>
      </c>
      <c r="I101" s="374">
        <f t="shared" si="25"/>
        <v>1476</v>
      </c>
      <c r="J101" s="375"/>
    </row>
    <row r="102" spans="1:10" ht="13.5" thickBot="1">
      <c r="A102" s="18" t="str">
        <f t="shared" si="17"/>
        <v>STRASBOURG LES EUROPEENS</v>
      </c>
      <c r="B102" s="17">
        <f t="shared" si="18"/>
        <v>12</v>
      </c>
      <c r="C102" s="16">
        <f t="shared" si="19"/>
        <v>0</v>
      </c>
      <c r="D102" s="15">
        <f t="shared" si="20"/>
        <v>0</v>
      </c>
      <c r="E102" s="14">
        <f t="shared" si="21"/>
        <v>0</v>
      </c>
      <c r="F102" s="13">
        <f t="shared" si="22"/>
        <v>0</v>
      </c>
      <c r="G102" s="13">
        <f t="shared" si="23"/>
        <v>0</v>
      </c>
      <c r="H102" s="12">
        <f t="shared" si="24"/>
        <v>0</v>
      </c>
      <c r="I102" s="374">
        <f t="shared" si="25"/>
        <v>0</v>
      </c>
      <c r="J102" s="375"/>
    </row>
    <row r="103" spans="1:10" ht="13.5" thickBot="1">
      <c r="A103" s="18" t="str">
        <f t="shared" si="17"/>
        <v>STRASBOURG METROPOLE EUROPE</v>
      </c>
      <c r="B103" s="17">
        <f t="shared" si="18"/>
        <v>23</v>
      </c>
      <c r="C103" s="16">
        <f t="shared" si="19"/>
        <v>0</v>
      </c>
      <c r="D103" s="15">
        <f t="shared" si="20"/>
        <v>0</v>
      </c>
      <c r="E103" s="14">
        <f t="shared" si="21"/>
        <v>0</v>
      </c>
      <c r="F103" s="13">
        <f t="shared" si="22"/>
        <v>0</v>
      </c>
      <c r="G103" s="13">
        <f t="shared" si="23"/>
        <v>0</v>
      </c>
      <c r="H103" s="12">
        <f t="shared" si="24"/>
        <v>0</v>
      </c>
      <c r="I103" s="374">
        <f t="shared" si="25"/>
        <v>0</v>
      </c>
      <c r="J103" s="375"/>
    </row>
    <row r="104" spans="1:10" ht="13.5" thickBot="1">
      <c r="A104" s="18" t="str">
        <f t="shared" si="17"/>
        <v>STRASBOURG ROHAN</v>
      </c>
      <c r="B104" s="17">
        <f t="shared" si="18"/>
        <v>14</v>
      </c>
      <c r="C104" s="16">
        <f t="shared" si="19"/>
        <v>0</v>
      </c>
      <c r="D104" s="15">
        <f t="shared" si="20"/>
        <v>0</v>
      </c>
      <c r="E104" s="14">
        <f t="shared" si="21"/>
        <v>0</v>
      </c>
      <c r="F104" s="13">
        <f t="shared" si="22"/>
        <v>0</v>
      </c>
      <c r="G104" s="13">
        <f t="shared" si="23"/>
        <v>0</v>
      </c>
      <c r="H104" s="12">
        <f t="shared" si="24"/>
        <v>0</v>
      </c>
      <c r="I104" s="374">
        <f t="shared" si="25"/>
        <v>0</v>
      </c>
      <c r="J104" s="375"/>
    </row>
    <row r="105" spans="1:10" ht="13.5" thickBot="1">
      <c r="A105" s="18" t="str">
        <f t="shared" si="17"/>
        <v>STRASBOURG ROUGET DE LISLE</v>
      </c>
      <c r="B105" s="17">
        <f t="shared" si="18"/>
        <v>13</v>
      </c>
      <c r="C105" s="16">
        <f t="shared" si="19"/>
        <v>500</v>
      </c>
      <c r="D105" s="15">
        <f t="shared" si="20"/>
        <v>0</v>
      </c>
      <c r="E105" s="14">
        <f t="shared" si="21"/>
        <v>61</v>
      </c>
      <c r="F105" s="13">
        <f t="shared" si="22"/>
        <v>38.46153846153846</v>
      </c>
      <c r="G105" s="13">
        <f t="shared" si="23"/>
        <v>0</v>
      </c>
      <c r="H105" s="12">
        <f t="shared" si="24"/>
        <v>4.6923076923076925</v>
      </c>
      <c r="I105" s="374">
        <f t="shared" si="25"/>
        <v>500</v>
      </c>
      <c r="J105" s="375"/>
    </row>
    <row r="106" spans="1:10" ht="13.5" thickBot="1">
      <c r="A106" s="18" t="str">
        <f t="shared" si="17"/>
        <v>Club 9</v>
      </c>
      <c r="B106" s="17">
        <f t="shared" si="18"/>
        <v>0</v>
      </c>
      <c r="C106" s="16">
        <f t="shared" si="19"/>
        <v>0</v>
      </c>
      <c r="D106" s="15">
        <f t="shared" si="20"/>
        <v>0</v>
      </c>
      <c r="E106" s="14">
        <f t="shared" si="21"/>
        <v>0</v>
      </c>
      <c r="F106" s="13">
        <f t="shared" si="22"/>
      </c>
      <c r="G106" s="13">
        <f t="shared" si="23"/>
      </c>
      <c r="H106" s="12">
        <f t="shared" si="24"/>
      </c>
      <c r="I106" s="374">
        <f t="shared" si="25"/>
        <v>0</v>
      </c>
      <c r="J106" s="375"/>
    </row>
    <row r="107" spans="1:10" ht="13.5" thickBot="1">
      <c r="A107" s="18" t="str">
        <f t="shared" si="17"/>
        <v>Club 10</v>
      </c>
      <c r="B107" s="59">
        <f t="shared" si="18"/>
        <v>0</v>
      </c>
      <c r="C107" s="16">
        <f t="shared" si="19"/>
        <v>0</v>
      </c>
      <c r="D107" s="15">
        <f t="shared" si="20"/>
        <v>0</v>
      </c>
      <c r="E107" s="14">
        <f t="shared" si="21"/>
        <v>0</v>
      </c>
      <c r="F107" s="13">
        <f t="shared" si="22"/>
      </c>
      <c r="G107" s="13">
        <f t="shared" si="23"/>
      </c>
      <c r="H107" s="12">
        <f t="shared" si="24"/>
      </c>
      <c r="I107" s="374">
        <f t="shared" si="25"/>
        <v>0</v>
      </c>
      <c r="J107" s="375"/>
    </row>
    <row r="108" spans="1:10" ht="13.5" thickBot="1">
      <c r="A108" s="34" t="s">
        <v>4</v>
      </c>
      <c r="B108" s="10">
        <f>SUM(B98:B107)</f>
        <v>145</v>
      </c>
      <c r="C108" s="33">
        <f>SUM(C98:C107)</f>
        <v>1976</v>
      </c>
      <c r="D108" s="32">
        <f>SUM(D98:D107)</f>
        <v>0</v>
      </c>
      <c r="E108" s="32">
        <f>SUM(E98:E107)</f>
        <v>76</v>
      </c>
      <c r="F108" s="6">
        <f t="shared" si="22"/>
        <v>13.627586206896552</v>
      </c>
      <c r="G108" s="6">
        <f t="shared" si="23"/>
        <v>0</v>
      </c>
      <c r="H108" s="5">
        <f t="shared" si="24"/>
        <v>0.5241379310344828</v>
      </c>
      <c r="I108" s="378">
        <f>SUM(I98:J107)</f>
        <v>1976</v>
      </c>
      <c r="J108" s="379"/>
    </row>
    <row r="109" spans="1:10" ht="13.5" thickBot="1">
      <c r="A109" s="26"/>
      <c r="B109" s="26"/>
      <c r="C109" s="26"/>
      <c r="D109" s="26"/>
      <c r="E109" s="26"/>
      <c r="F109" s="54"/>
      <c r="G109" s="54"/>
      <c r="H109" s="54"/>
      <c r="I109" s="26"/>
      <c r="J109" s="26"/>
    </row>
    <row r="110" spans="1:10" ht="12.75" customHeight="1">
      <c r="A110" s="380" t="s">
        <v>0</v>
      </c>
      <c r="B110" s="357" t="s">
        <v>15</v>
      </c>
      <c r="C110" s="358"/>
      <c r="D110" s="359"/>
      <c r="E110" s="26"/>
      <c r="F110" s="54"/>
      <c r="G110" s="54"/>
      <c r="H110" s="54"/>
      <c r="I110" s="26"/>
      <c r="J110" s="26"/>
    </row>
    <row r="111" spans="1:10" ht="13.5" customHeight="1" thickBot="1">
      <c r="A111" s="381"/>
      <c r="B111" s="388" t="s">
        <v>1</v>
      </c>
      <c r="C111" s="389"/>
      <c r="D111" s="390"/>
      <c r="E111" s="26"/>
      <c r="F111" s="54"/>
      <c r="G111" s="54"/>
      <c r="H111" s="54"/>
      <c r="I111" s="26"/>
      <c r="J111" s="26"/>
    </row>
    <row r="112" spans="1:10" ht="13.5" thickBot="1">
      <c r="A112" s="58" t="str">
        <f aca="true" t="shared" si="26" ref="A112:A121">A20</f>
        <v>ILLKIRCH GRAFFENSTADEN</v>
      </c>
      <c r="B112" s="38"/>
      <c r="C112" s="56"/>
      <c r="D112" s="38"/>
      <c r="E112" s="26"/>
      <c r="F112" s="54"/>
      <c r="G112" s="54"/>
      <c r="H112" s="54"/>
      <c r="I112" s="26"/>
      <c r="J112" s="26"/>
    </row>
    <row r="113" spans="1:10" ht="13.5" thickBot="1">
      <c r="A113" s="58" t="str">
        <f t="shared" si="26"/>
        <v>LA WANTZENAU</v>
      </c>
      <c r="B113" s="38"/>
      <c r="C113" s="56">
        <v>5762</v>
      </c>
      <c r="D113" s="38"/>
      <c r="E113" s="26"/>
      <c r="F113" s="54"/>
      <c r="G113" s="54"/>
      <c r="H113" s="54"/>
      <c r="I113" s="26"/>
      <c r="J113" s="26"/>
    </row>
    <row r="114" spans="1:10" ht="13.5" thickBot="1">
      <c r="A114" s="58" t="str">
        <f t="shared" si="26"/>
        <v>SCHILTIGHEIM Cité des Brasseurs</v>
      </c>
      <c r="B114" s="38"/>
      <c r="C114" s="56"/>
      <c r="D114" s="38"/>
      <c r="E114" s="26"/>
      <c r="F114" s="54"/>
      <c r="G114" s="54"/>
      <c r="H114" s="54"/>
      <c r="I114" s="26"/>
      <c r="J114" s="26"/>
    </row>
    <row r="115" spans="1:10" ht="13.5" thickBot="1">
      <c r="A115" s="58" t="str">
        <f t="shared" si="26"/>
        <v>STRASBOURG ENTZHEIM Airport</v>
      </c>
      <c r="B115" s="38"/>
      <c r="C115" s="56">
        <v>2000</v>
      </c>
      <c r="D115" s="38"/>
      <c r="E115" s="26"/>
      <c r="F115" s="54"/>
      <c r="G115" s="54"/>
      <c r="H115" s="54"/>
      <c r="I115" s="26"/>
      <c r="J115" s="26"/>
    </row>
    <row r="116" spans="1:10" ht="13.5" thickBot="1">
      <c r="A116" s="58" t="str">
        <f t="shared" si="26"/>
        <v>STRASBOURG LES EUROPEENS</v>
      </c>
      <c r="B116" s="38"/>
      <c r="C116" s="56"/>
      <c r="D116" s="38"/>
      <c r="E116" s="26"/>
      <c r="F116" s="54"/>
      <c r="G116" s="54"/>
      <c r="H116" s="54"/>
      <c r="I116" s="26"/>
      <c r="J116" s="26"/>
    </row>
    <row r="117" spans="1:10" ht="13.5" thickBot="1">
      <c r="A117" s="58" t="str">
        <f t="shared" si="26"/>
        <v>STRASBOURG METROPOLE EUROPE</v>
      </c>
      <c r="B117" s="38"/>
      <c r="C117" s="56"/>
      <c r="D117" s="38"/>
      <c r="E117" s="26"/>
      <c r="F117" s="54"/>
      <c r="G117" s="54"/>
      <c r="H117" s="54"/>
      <c r="I117" s="26"/>
      <c r="J117" s="26"/>
    </row>
    <row r="118" spans="1:10" ht="13.5" thickBot="1">
      <c r="A118" s="58" t="str">
        <f t="shared" si="26"/>
        <v>STRASBOURG ROHAN</v>
      </c>
      <c r="B118" s="38"/>
      <c r="C118" s="56"/>
      <c r="D118" s="38"/>
      <c r="E118" s="26"/>
      <c r="F118" s="54"/>
      <c r="G118" s="54"/>
      <c r="H118" s="54"/>
      <c r="I118" s="26"/>
      <c r="J118" s="26"/>
    </row>
    <row r="119" spans="1:10" ht="13.5" thickBot="1">
      <c r="A119" s="58" t="str">
        <f t="shared" si="26"/>
        <v>STRASBOURG ROUGET DE LISLE</v>
      </c>
      <c r="B119" s="38"/>
      <c r="C119" s="56">
        <v>500</v>
      </c>
      <c r="D119" s="38"/>
      <c r="E119" s="26"/>
      <c r="F119" s="54"/>
      <c r="G119" s="54"/>
      <c r="H119" s="54"/>
      <c r="I119" s="26"/>
      <c r="J119" s="26"/>
    </row>
    <row r="120" spans="1:10" ht="13.5" thickBot="1">
      <c r="A120" s="58" t="str">
        <f t="shared" si="26"/>
        <v>Club 9</v>
      </c>
      <c r="B120" s="38"/>
      <c r="C120" s="56"/>
      <c r="D120" s="38"/>
      <c r="E120" s="26"/>
      <c r="F120" s="54"/>
      <c r="G120" s="54"/>
      <c r="H120" s="54"/>
      <c r="I120" s="26"/>
      <c r="J120" s="26"/>
    </row>
    <row r="121" spans="1:10" ht="13.5" thickBot="1">
      <c r="A121" s="57" t="str">
        <f t="shared" si="26"/>
        <v>Club 10</v>
      </c>
      <c r="B121" s="38"/>
      <c r="C121" s="56"/>
      <c r="D121" s="38"/>
      <c r="E121" s="26"/>
      <c r="F121" s="54"/>
      <c r="G121" s="54"/>
      <c r="H121" s="54"/>
      <c r="I121" s="26"/>
      <c r="J121" s="26"/>
    </row>
    <row r="122" spans="1:10" ht="13.5" thickBot="1">
      <c r="A122" s="55" t="s">
        <v>4</v>
      </c>
      <c r="B122" s="38"/>
      <c r="C122" s="44">
        <f>SUM(C112:C121)</f>
        <v>8262</v>
      </c>
      <c r="D122" s="38"/>
      <c r="E122" s="26"/>
      <c r="F122" s="54"/>
      <c r="G122" s="54"/>
      <c r="H122" s="54"/>
      <c r="I122" s="26"/>
      <c r="J122" s="26"/>
    </row>
    <row r="123" spans="1:10" ht="12.75" customHeight="1">
      <c r="A123" s="395"/>
      <c r="B123" s="377"/>
      <c r="C123" s="377"/>
      <c r="D123" s="53"/>
      <c r="E123" s="377"/>
      <c r="F123" s="377"/>
      <c r="G123" s="377"/>
      <c r="H123" s="394"/>
      <c r="I123" s="394"/>
      <c r="J123" s="394"/>
    </row>
    <row r="124" spans="1:10" ht="13.5" customHeight="1" thickBot="1">
      <c r="A124" s="395"/>
      <c r="B124" s="42"/>
      <c r="C124" s="42"/>
      <c r="D124" s="42"/>
      <c r="E124" s="396"/>
      <c r="F124" s="396"/>
      <c r="G124" s="396"/>
      <c r="H124" s="41"/>
      <c r="I124" s="41"/>
      <c r="J124" s="41"/>
    </row>
    <row r="125" spans="1:10" ht="18.75" customHeight="1" thickBot="1">
      <c r="A125" s="52" t="str">
        <f>A2</f>
        <v>ZONE 53</v>
      </c>
      <c r="B125" s="354" t="s">
        <v>9</v>
      </c>
      <c r="C125" s="355"/>
      <c r="D125" s="355"/>
      <c r="E125" s="355"/>
      <c r="F125" s="355"/>
      <c r="G125" s="355"/>
      <c r="H125" s="355"/>
      <c r="I125" s="355"/>
      <c r="J125" s="356"/>
    </row>
    <row r="126" spans="2:10" ht="13.5" thickBot="1"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 customHeight="1">
      <c r="A127" s="50" t="s">
        <v>0</v>
      </c>
      <c r="B127" s="391" t="s">
        <v>16</v>
      </c>
      <c r="C127" s="392"/>
      <c r="D127" s="393"/>
      <c r="E127" s="391" t="s">
        <v>17</v>
      </c>
      <c r="F127" s="392"/>
      <c r="G127" s="393"/>
      <c r="H127" s="391" t="s">
        <v>18</v>
      </c>
      <c r="I127" s="392"/>
      <c r="J127" s="393"/>
    </row>
    <row r="128" spans="1:10" ht="13.5" customHeight="1" thickBot="1">
      <c r="A128" s="49"/>
      <c r="B128" s="21" t="s">
        <v>1</v>
      </c>
      <c r="C128" s="20" t="s">
        <v>2</v>
      </c>
      <c r="D128" s="19" t="s">
        <v>3</v>
      </c>
      <c r="E128" s="35" t="s">
        <v>1</v>
      </c>
      <c r="F128" s="20" t="s">
        <v>2</v>
      </c>
      <c r="G128" s="22" t="s">
        <v>3</v>
      </c>
      <c r="H128" s="21" t="s">
        <v>1</v>
      </c>
      <c r="I128" s="20" t="s">
        <v>2</v>
      </c>
      <c r="J128" s="19" t="s">
        <v>3</v>
      </c>
    </row>
    <row r="129" spans="1:10" ht="13.5" thickBot="1">
      <c r="A129" s="18" t="str">
        <f aca="true" t="shared" si="27" ref="A129:A138">A6</f>
        <v>ILLKIRCH GRAFFENSTADEN</v>
      </c>
      <c r="B129" s="47"/>
      <c r="C129" s="46"/>
      <c r="D129" s="45"/>
      <c r="E129" s="46"/>
      <c r="F129" s="46"/>
      <c r="G129" s="48"/>
      <c r="H129" s="47"/>
      <c r="I129" s="46"/>
      <c r="J129" s="45"/>
    </row>
    <row r="130" spans="1:10" ht="13.5" thickBot="1">
      <c r="A130" s="18" t="str">
        <f t="shared" si="27"/>
        <v>LA WANTZENAU</v>
      </c>
      <c r="B130" s="47"/>
      <c r="C130" s="46"/>
      <c r="D130" s="45"/>
      <c r="E130" s="46"/>
      <c r="F130" s="46"/>
      <c r="G130" s="48"/>
      <c r="H130" s="47"/>
      <c r="I130" s="46"/>
      <c r="J130" s="45"/>
    </row>
    <row r="131" spans="1:10" ht="13.5" thickBot="1">
      <c r="A131" s="18" t="str">
        <f t="shared" si="27"/>
        <v>SCHILTIGHEIM Cité des Brasseurs</v>
      </c>
      <c r="B131" s="47"/>
      <c r="C131" s="46"/>
      <c r="D131" s="45"/>
      <c r="E131" s="46"/>
      <c r="F131" s="46"/>
      <c r="G131" s="48"/>
      <c r="H131" s="47"/>
      <c r="I131" s="46"/>
      <c r="J131" s="45"/>
    </row>
    <row r="132" spans="1:10" ht="13.5" thickBot="1">
      <c r="A132" s="18" t="str">
        <f t="shared" si="27"/>
        <v>STRASBOURG ENTZHEIM Airport</v>
      </c>
      <c r="B132" s="47"/>
      <c r="C132" s="46"/>
      <c r="D132" s="45"/>
      <c r="E132" s="46"/>
      <c r="F132" s="46"/>
      <c r="G132" s="48"/>
      <c r="H132" s="47"/>
      <c r="I132" s="46"/>
      <c r="J132" s="45"/>
    </row>
    <row r="133" spans="1:10" ht="13.5" thickBot="1">
      <c r="A133" s="18" t="str">
        <f t="shared" si="27"/>
        <v>STRASBOURG LES EUROPEENS</v>
      </c>
      <c r="B133" s="47"/>
      <c r="C133" s="46"/>
      <c r="D133" s="45"/>
      <c r="E133" s="46"/>
      <c r="F133" s="46"/>
      <c r="G133" s="48"/>
      <c r="H133" s="47">
        <v>1310</v>
      </c>
      <c r="I133" s="46"/>
      <c r="J133" s="45"/>
    </row>
    <row r="134" spans="1:10" ht="13.5" thickBot="1">
      <c r="A134" s="18" t="str">
        <f t="shared" si="27"/>
        <v>STRASBOURG METROPOLE EUROPE</v>
      </c>
      <c r="B134" s="47"/>
      <c r="C134" s="46"/>
      <c r="D134" s="45"/>
      <c r="E134" s="46"/>
      <c r="F134" s="46"/>
      <c r="G134" s="48"/>
      <c r="H134" s="47"/>
      <c r="I134" s="46"/>
      <c r="J134" s="45"/>
    </row>
    <row r="135" spans="1:10" ht="13.5" thickBot="1">
      <c r="A135" s="18" t="str">
        <f t="shared" si="27"/>
        <v>STRASBOURG ROHAN</v>
      </c>
      <c r="B135" s="47"/>
      <c r="C135" s="46"/>
      <c r="D135" s="45"/>
      <c r="E135" s="46"/>
      <c r="F135" s="46"/>
      <c r="G135" s="48"/>
      <c r="H135" s="47"/>
      <c r="I135" s="46"/>
      <c r="J135" s="45"/>
    </row>
    <row r="136" spans="1:10" ht="13.5" thickBot="1">
      <c r="A136" s="18" t="str">
        <f t="shared" si="27"/>
        <v>STRASBOURG ROUGET DE LISLE</v>
      </c>
      <c r="B136" s="47"/>
      <c r="C136" s="46">
        <v>10116</v>
      </c>
      <c r="D136" s="45">
        <v>39</v>
      </c>
      <c r="E136" s="46"/>
      <c r="F136" s="46"/>
      <c r="G136" s="48"/>
      <c r="H136" s="47"/>
      <c r="I136" s="46"/>
      <c r="J136" s="45"/>
    </row>
    <row r="137" spans="1:10" ht="13.5" thickBot="1">
      <c r="A137" s="18" t="str">
        <f t="shared" si="27"/>
        <v>Club 9</v>
      </c>
      <c r="B137" s="47"/>
      <c r="C137" s="46"/>
      <c r="D137" s="45"/>
      <c r="E137" s="46"/>
      <c r="F137" s="46"/>
      <c r="G137" s="48"/>
      <c r="H137" s="47"/>
      <c r="I137" s="46"/>
      <c r="J137" s="45"/>
    </row>
    <row r="138" spans="1:10" ht="13.5" thickBot="1">
      <c r="A138" s="18" t="str">
        <f t="shared" si="27"/>
        <v>Club 10</v>
      </c>
      <c r="B138" s="47"/>
      <c r="C138" s="46"/>
      <c r="D138" s="45"/>
      <c r="E138" s="46"/>
      <c r="F138" s="46"/>
      <c r="G138" s="48"/>
      <c r="H138" s="47"/>
      <c r="I138" s="46"/>
      <c r="J138" s="45"/>
    </row>
    <row r="139" spans="1:10" ht="13.5" thickBot="1">
      <c r="A139" s="10" t="s">
        <v>4</v>
      </c>
      <c r="B139" s="44">
        <f aca="true" t="shared" si="28" ref="B139:J139">SUM(B129:B138)</f>
        <v>0</v>
      </c>
      <c r="C139" s="44">
        <f t="shared" si="28"/>
        <v>10116</v>
      </c>
      <c r="D139" s="44">
        <f t="shared" si="28"/>
        <v>39</v>
      </c>
      <c r="E139" s="44">
        <f t="shared" si="28"/>
        <v>0</v>
      </c>
      <c r="F139" s="44">
        <f t="shared" si="28"/>
        <v>0</v>
      </c>
      <c r="G139" s="44">
        <f t="shared" si="28"/>
        <v>0</v>
      </c>
      <c r="H139" s="44">
        <f t="shared" si="28"/>
        <v>1310</v>
      </c>
      <c r="I139" s="44">
        <f t="shared" si="28"/>
        <v>0</v>
      </c>
      <c r="J139" s="44">
        <f t="shared" si="28"/>
        <v>0</v>
      </c>
    </row>
    <row r="141" spans="1:10" ht="12.75" customHeight="1">
      <c r="A141" s="43"/>
      <c r="B141" s="42"/>
      <c r="C141" s="42"/>
      <c r="D141" s="42"/>
      <c r="E141" s="41"/>
      <c r="F141" s="41"/>
      <c r="G141" s="41"/>
      <c r="H141" s="41"/>
      <c r="I141" s="41"/>
      <c r="J141" s="41"/>
    </row>
    <row r="142" spans="1:10" ht="13.5" thickBot="1">
      <c r="A142" s="40"/>
      <c r="B142" s="39"/>
      <c r="C142" s="39"/>
      <c r="D142" s="39"/>
      <c r="E142" s="38"/>
      <c r="F142" s="38"/>
      <c r="G142" s="38"/>
      <c r="H142" s="38"/>
      <c r="I142" s="38"/>
      <c r="J142" s="38"/>
    </row>
    <row r="143" spans="1:10" ht="12.75" customHeight="1">
      <c r="A143" s="37" t="s">
        <v>0</v>
      </c>
      <c r="B143" s="365" t="s">
        <v>76</v>
      </c>
      <c r="C143" s="360" t="s">
        <v>19</v>
      </c>
      <c r="D143" s="361"/>
      <c r="E143" s="362"/>
      <c r="F143" s="360" t="s">
        <v>6</v>
      </c>
      <c r="G143" s="361"/>
      <c r="H143" s="362"/>
      <c r="I143" s="386" t="s">
        <v>5</v>
      </c>
      <c r="J143" s="364"/>
    </row>
    <row r="144" spans="1:10" ht="13.5" customHeight="1" thickBot="1">
      <c r="A144" s="36"/>
      <c r="B144" s="366"/>
      <c r="C144" s="35" t="s">
        <v>1</v>
      </c>
      <c r="D144" s="20" t="s">
        <v>2</v>
      </c>
      <c r="E144" s="22" t="s">
        <v>3</v>
      </c>
      <c r="F144" s="21" t="s">
        <v>1</v>
      </c>
      <c r="G144" s="20" t="s">
        <v>2</v>
      </c>
      <c r="H144" s="19" t="s">
        <v>3</v>
      </c>
      <c r="I144" s="387" t="s">
        <v>7</v>
      </c>
      <c r="J144" s="368"/>
    </row>
    <row r="145" spans="1:10" ht="13.5" thickBot="1">
      <c r="A145" s="18" t="str">
        <f aca="true" t="shared" si="29" ref="A145:A154">A6</f>
        <v>ILLKIRCH GRAFFENSTADEN</v>
      </c>
      <c r="B145" s="17">
        <f aca="true" t="shared" si="30" ref="B145:B150">B48</f>
        <v>31</v>
      </c>
      <c r="C145" s="16">
        <f>B129+E129+H129+B142</f>
        <v>0</v>
      </c>
      <c r="D145" s="15">
        <f>C129+F129+I129+C142</f>
        <v>0</v>
      </c>
      <c r="E145" s="14">
        <f>D129+G129+J129+D142</f>
        <v>0</v>
      </c>
      <c r="F145" s="13">
        <f aca="true" t="shared" si="31" ref="F145:F155">IF($B145=0,"",C145/$B145)</f>
        <v>0</v>
      </c>
      <c r="G145" s="13">
        <f aca="true" t="shared" si="32" ref="G145:G155">IF($B145=0,"",D145/$B145)</f>
        <v>0</v>
      </c>
      <c r="H145" s="12">
        <f aca="true" t="shared" si="33" ref="H145:H155">IF($B145=0,"",E145/$B145)</f>
        <v>0</v>
      </c>
      <c r="I145" s="374">
        <f aca="true" t="shared" si="34" ref="I145:I154">C145+D145</f>
        <v>0</v>
      </c>
      <c r="J145" s="375"/>
    </row>
    <row r="146" spans="1:10" ht="13.5" thickBot="1">
      <c r="A146" s="18" t="str">
        <f t="shared" si="29"/>
        <v>LA WANTZENAU</v>
      </c>
      <c r="B146" s="17">
        <f t="shared" si="30"/>
        <v>33</v>
      </c>
      <c r="C146" s="16">
        <f aca="true" t="shared" si="35" ref="C146:C154">B130+E130+H130</f>
        <v>0</v>
      </c>
      <c r="D146" s="15">
        <f aca="true" t="shared" si="36" ref="D146:D154">C130+F130+I130</f>
        <v>0</v>
      </c>
      <c r="E146" s="14">
        <f aca="true" t="shared" si="37" ref="E146:E154">D130+G130+J130</f>
        <v>0</v>
      </c>
      <c r="F146" s="13">
        <f t="shared" si="31"/>
        <v>0</v>
      </c>
      <c r="G146" s="13">
        <f t="shared" si="32"/>
        <v>0</v>
      </c>
      <c r="H146" s="12">
        <f t="shared" si="33"/>
        <v>0</v>
      </c>
      <c r="I146" s="374">
        <f t="shared" si="34"/>
        <v>0</v>
      </c>
      <c r="J146" s="375"/>
    </row>
    <row r="147" spans="1:10" ht="13.5" thickBot="1">
      <c r="A147" s="18" t="str">
        <f t="shared" si="29"/>
        <v>SCHILTIGHEIM Cité des Brasseurs</v>
      </c>
      <c r="B147" s="17">
        <f t="shared" si="30"/>
        <v>0</v>
      </c>
      <c r="C147" s="16">
        <f t="shared" si="35"/>
        <v>0</v>
      </c>
      <c r="D147" s="15">
        <f t="shared" si="36"/>
        <v>0</v>
      </c>
      <c r="E147" s="14">
        <f t="shared" si="37"/>
        <v>0</v>
      </c>
      <c r="F147" s="13">
        <f t="shared" si="31"/>
      </c>
      <c r="G147" s="13">
        <f t="shared" si="32"/>
      </c>
      <c r="H147" s="12">
        <f t="shared" si="33"/>
      </c>
      <c r="I147" s="374">
        <f t="shared" si="34"/>
        <v>0</v>
      </c>
      <c r="J147" s="375"/>
    </row>
    <row r="148" spans="1:10" ht="13.5" thickBot="1">
      <c r="A148" s="18" t="str">
        <f t="shared" si="29"/>
        <v>STRASBOURG ENTZHEIM Airport</v>
      </c>
      <c r="B148" s="17">
        <f t="shared" si="30"/>
        <v>19</v>
      </c>
      <c r="C148" s="16">
        <f t="shared" si="35"/>
        <v>0</v>
      </c>
      <c r="D148" s="15">
        <f t="shared" si="36"/>
        <v>0</v>
      </c>
      <c r="E148" s="14">
        <f t="shared" si="37"/>
        <v>0</v>
      </c>
      <c r="F148" s="13">
        <f t="shared" si="31"/>
        <v>0</v>
      </c>
      <c r="G148" s="13">
        <f t="shared" si="32"/>
        <v>0</v>
      </c>
      <c r="H148" s="12">
        <f t="shared" si="33"/>
        <v>0</v>
      </c>
      <c r="I148" s="374">
        <f t="shared" si="34"/>
        <v>0</v>
      </c>
      <c r="J148" s="375"/>
    </row>
    <row r="149" spans="1:10" ht="13.5" thickBot="1">
      <c r="A149" s="18" t="str">
        <f t="shared" si="29"/>
        <v>STRASBOURG LES EUROPEENS</v>
      </c>
      <c r="B149" s="17">
        <f t="shared" si="30"/>
        <v>12</v>
      </c>
      <c r="C149" s="16">
        <f t="shared" si="35"/>
        <v>1310</v>
      </c>
      <c r="D149" s="15">
        <f t="shared" si="36"/>
        <v>0</v>
      </c>
      <c r="E149" s="14">
        <f t="shared" si="37"/>
        <v>0</v>
      </c>
      <c r="F149" s="13">
        <f t="shared" si="31"/>
        <v>109.16666666666667</v>
      </c>
      <c r="G149" s="13">
        <f t="shared" si="32"/>
        <v>0</v>
      </c>
      <c r="H149" s="12">
        <f t="shared" si="33"/>
        <v>0</v>
      </c>
      <c r="I149" s="374">
        <f t="shared" si="34"/>
        <v>1310</v>
      </c>
      <c r="J149" s="375"/>
    </row>
    <row r="150" spans="1:10" ht="13.5" thickBot="1">
      <c r="A150" s="18" t="str">
        <f t="shared" si="29"/>
        <v>STRASBOURG METROPOLE EUROPE</v>
      </c>
      <c r="B150" s="17">
        <f t="shared" si="30"/>
        <v>23</v>
      </c>
      <c r="C150" s="16">
        <f t="shared" si="35"/>
        <v>0</v>
      </c>
      <c r="D150" s="15">
        <f t="shared" si="36"/>
        <v>0</v>
      </c>
      <c r="E150" s="14">
        <f t="shared" si="37"/>
        <v>0</v>
      </c>
      <c r="F150" s="13">
        <f t="shared" si="31"/>
        <v>0</v>
      </c>
      <c r="G150" s="13">
        <f t="shared" si="32"/>
        <v>0</v>
      </c>
      <c r="H150" s="12">
        <f t="shared" si="33"/>
        <v>0</v>
      </c>
      <c r="I150" s="374">
        <f t="shared" si="34"/>
        <v>0</v>
      </c>
      <c r="J150" s="375"/>
    </row>
    <row r="151" spans="1:10" ht="13.5" thickBot="1">
      <c r="A151" s="18" t="str">
        <f t="shared" si="29"/>
        <v>STRASBOURG ROHAN</v>
      </c>
      <c r="B151" s="17">
        <f>B54</f>
        <v>14</v>
      </c>
      <c r="C151" s="16">
        <f t="shared" si="35"/>
        <v>0</v>
      </c>
      <c r="D151" s="15">
        <f t="shared" si="36"/>
        <v>0</v>
      </c>
      <c r="E151" s="14">
        <f t="shared" si="37"/>
        <v>0</v>
      </c>
      <c r="F151" s="13">
        <f t="shared" si="31"/>
        <v>0</v>
      </c>
      <c r="G151" s="13">
        <f t="shared" si="32"/>
        <v>0</v>
      </c>
      <c r="H151" s="12">
        <f t="shared" si="33"/>
        <v>0</v>
      </c>
      <c r="I151" s="374">
        <f t="shared" si="34"/>
        <v>0</v>
      </c>
      <c r="J151" s="375"/>
    </row>
    <row r="152" spans="1:10" ht="13.5" thickBot="1">
      <c r="A152" s="18" t="str">
        <f t="shared" si="29"/>
        <v>STRASBOURG ROUGET DE LISLE</v>
      </c>
      <c r="B152" s="17">
        <f>B55</f>
        <v>13</v>
      </c>
      <c r="C152" s="16">
        <f t="shared" si="35"/>
        <v>0</v>
      </c>
      <c r="D152" s="15">
        <f t="shared" si="36"/>
        <v>10116</v>
      </c>
      <c r="E152" s="14">
        <f t="shared" si="37"/>
        <v>39</v>
      </c>
      <c r="F152" s="13">
        <f t="shared" si="31"/>
        <v>0</v>
      </c>
      <c r="G152" s="13">
        <f t="shared" si="32"/>
        <v>778.1538461538462</v>
      </c>
      <c r="H152" s="12">
        <f t="shared" si="33"/>
        <v>3</v>
      </c>
      <c r="I152" s="374">
        <f t="shared" si="34"/>
        <v>10116</v>
      </c>
      <c r="J152" s="375"/>
    </row>
    <row r="153" spans="1:10" ht="13.5" thickBot="1">
      <c r="A153" s="18" t="str">
        <f t="shared" si="29"/>
        <v>Club 9</v>
      </c>
      <c r="B153" s="17">
        <f>B56</f>
        <v>0</v>
      </c>
      <c r="C153" s="16">
        <f t="shared" si="35"/>
        <v>0</v>
      </c>
      <c r="D153" s="15">
        <f t="shared" si="36"/>
        <v>0</v>
      </c>
      <c r="E153" s="14">
        <f t="shared" si="37"/>
        <v>0</v>
      </c>
      <c r="F153" s="13">
        <f t="shared" si="31"/>
      </c>
      <c r="G153" s="13">
        <f t="shared" si="32"/>
      </c>
      <c r="H153" s="12">
        <f t="shared" si="33"/>
      </c>
      <c r="I153" s="374">
        <f t="shared" si="34"/>
        <v>0</v>
      </c>
      <c r="J153" s="375"/>
    </row>
    <row r="154" spans="1:10" ht="13.5" thickBot="1">
      <c r="A154" s="18" t="str">
        <f t="shared" si="29"/>
        <v>Club 10</v>
      </c>
      <c r="B154" s="17">
        <f>B57</f>
        <v>0</v>
      </c>
      <c r="C154" s="16">
        <f t="shared" si="35"/>
        <v>0</v>
      </c>
      <c r="D154" s="15">
        <f t="shared" si="36"/>
        <v>0</v>
      </c>
      <c r="E154" s="14">
        <f t="shared" si="37"/>
        <v>0</v>
      </c>
      <c r="F154" s="13">
        <f t="shared" si="31"/>
      </c>
      <c r="G154" s="13">
        <f t="shared" si="32"/>
      </c>
      <c r="H154" s="12">
        <f t="shared" si="33"/>
      </c>
      <c r="I154" s="374">
        <f t="shared" si="34"/>
        <v>0</v>
      </c>
      <c r="J154" s="375"/>
    </row>
    <row r="155" spans="1:10" ht="13.5" thickBot="1">
      <c r="A155" s="34" t="s">
        <v>4</v>
      </c>
      <c r="B155" s="10">
        <f>SUM(B145:B154)</f>
        <v>145</v>
      </c>
      <c r="C155" s="33">
        <f>SUM(C145:C154)</f>
        <v>1310</v>
      </c>
      <c r="D155" s="32">
        <f>SUM(D145:D154)</f>
        <v>10116</v>
      </c>
      <c r="E155" s="31">
        <f>SUM(E145:E154)</f>
        <v>39</v>
      </c>
      <c r="F155" s="6">
        <f t="shared" si="31"/>
        <v>9.03448275862069</v>
      </c>
      <c r="G155" s="6">
        <f t="shared" si="32"/>
        <v>69.76551724137931</v>
      </c>
      <c r="H155" s="5">
        <f t="shared" si="33"/>
        <v>0.2689655172413793</v>
      </c>
      <c r="I155" s="378">
        <f>SUM(I145:J154)</f>
        <v>11426</v>
      </c>
      <c r="J155" s="379"/>
    </row>
    <row r="156" spans="1:10" ht="12.75">
      <c r="A156" s="26"/>
      <c r="B156" s="26"/>
      <c r="C156" s="26"/>
      <c r="D156" s="26"/>
      <c r="E156" s="26"/>
      <c r="F156" s="27"/>
      <c r="G156" s="27"/>
      <c r="H156" s="27"/>
      <c r="I156" s="26"/>
      <c r="J156" s="26"/>
    </row>
    <row r="157" spans="1:10" ht="12.75">
      <c r="A157" s="26"/>
      <c r="B157" s="26"/>
      <c r="C157" s="26"/>
      <c r="D157" s="26"/>
      <c r="E157" s="26"/>
      <c r="F157" s="27"/>
      <c r="G157" s="27"/>
      <c r="H157" s="27"/>
      <c r="I157" s="26"/>
      <c r="J157" s="26"/>
    </row>
    <row r="158" spans="1:10" ht="18" customHeight="1">
      <c r="A158" s="30" t="str">
        <f>A2</f>
        <v>ZONE 53</v>
      </c>
      <c r="B158" s="397" t="s">
        <v>68</v>
      </c>
      <c r="C158" s="397"/>
      <c r="D158" s="397"/>
      <c r="E158" s="397"/>
      <c r="F158" s="397"/>
      <c r="G158" s="397"/>
      <c r="H158" s="397"/>
      <c r="I158" s="397"/>
      <c r="J158" s="397"/>
    </row>
    <row r="159" spans="1:10" ht="12.75">
      <c r="A159" s="399" t="s">
        <v>0</v>
      </c>
      <c r="B159" s="401" t="s">
        <v>3</v>
      </c>
      <c r="C159" s="26"/>
      <c r="D159" s="26"/>
      <c r="E159" s="26"/>
      <c r="F159" s="27"/>
      <c r="G159" s="27"/>
      <c r="H159" s="27"/>
      <c r="I159" s="26"/>
      <c r="J159" s="26"/>
    </row>
    <row r="160" spans="1:10" ht="12.75">
      <c r="A160" s="400"/>
      <c r="B160" s="402"/>
      <c r="C160" s="26"/>
      <c r="D160" s="26"/>
      <c r="E160" s="26"/>
      <c r="F160" s="27"/>
      <c r="G160" s="27"/>
      <c r="H160" s="27"/>
      <c r="I160" s="26"/>
      <c r="J160" s="26"/>
    </row>
    <row r="161" spans="1:10" ht="12.75">
      <c r="A161" s="298" t="str">
        <f aca="true" t="shared" si="38" ref="A161:A170">(A6)</f>
        <v>ILLKIRCH GRAFFENSTADEN</v>
      </c>
      <c r="B161" s="29"/>
      <c r="C161" s="26"/>
      <c r="D161" s="26"/>
      <c r="E161" s="26"/>
      <c r="F161" s="27"/>
      <c r="G161" s="27"/>
      <c r="H161" s="27"/>
      <c r="I161" s="26"/>
      <c r="J161" s="26"/>
    </row>
    <row r="162" spans="1:10" ht="12.75">
      <c r="A162" s="298" t="str">
        <f t="shared" si="38"/>
        <v>LA WANTZENAU</v>
      </c>
      <c r="B162" s="29"/>
      <c r="C162" s="26"/>
      <c r="D162" s="26"/>
      <c r="E162" s="26"/>
      <c r="F162" s="27"/>
      <c r="G162" s="27"/>
      <c r="H162" s="27"/>
      <c r="I162" s="26"/>
      <c r="J162" s="26"/>
    </row>
    <row r="163" spans="1:10" ht="12.75">
      <c r="A163" s="298" t="str">
        <f t="shared" si="38"/>
        <v>SCHILTIGHEIM Cité des Brasseurs</v>
      </c>
      <c r="B163" s="29"/>
      <c r="C163" s="26"/>
      <c r="D163" s="26"/>
      <c r="E163" s="26"/>
      <c r="F163" s="27"/>
      <c r="G163" s="27"/>
      <c r="H163" s="27"/>
      <c r="I163" s="26"/>
      <c r="J163" s="26"/>
    </row>
    <row r="164" spans="1:10" ht="12.75">
      <c r="A164" s="298" t="str">
        <f t="shared" si="38"/>
        <v>STRASBOURG ENTZHEIM Airport</v>
      </c>
      <c r="B164" s="29"/>
      <c r="C164" s="26"/>
      <c r="D164" s="26"/>
      <c r="E164" s="26"/>
      <c r="F164" s="27"/>
      <c r="G164" s="27"/>
      <c r="H164" s="27"/>
      <c r="I164" s="26"/>
      <c r="J164" s="26"/>
    </row>
    <row r="165" spans="1:10" ht="12.75">
      <c r="A165" s="298" t="str">
        <f t="shared" si="38"/>
        <v>STRASBOURG LES EUROPEENS</v>
      </c>
      <c r="B165" s="29"/>
      <c r="C165" s="26"/>
      <c r="D165" s="26"/>
      <c r="E165" s="26"/>
      <c r="F165" s="27"/>
      <c r="G165" s="27"/>
      <c r="H165" s="27"/>
      <c r="I165" s="26"/>
      <c r="J165" s="26"/>
    </row>
    <row r="166" spans="1:10" ht="12.75">
      <c r="A166" s="298" t="str">
        <f t="shared" si="38"/>
        <v>STRASBOURG METROPOLE EUROPE</v>
      </c>
      <c r="B166" s="29"/>
      <c r="C166" s="26"/>
      <c r="D166" s="26"/>
      <c r="E166" s="26"/>
      <c r="F166" s="27"/>
      <c r="G166" s="27"/>
      <c r="H166" s="27"/>
      <c r="I166" s="26"/>
      <c r="J166" s="26"/>
    </row>
    <row r="167" spans="1:10" ht="12.75">
      <c r="A167" s="298" t="str">
        <f t="shared" si="38"/>
        <v>STRASBOURG ROHAN</v>
      </c>
      <c r="B167" s="29"/>
      <c r="C167" s="26"/>
      <c r="D167" s="26"/>
      <c r="E167" s="26"/>
      <c r="F167" s="27"/>
      <c r="G167" s="27"/>
      <c r="H167" s="27"/>
      <c r="I167" s="26"/>
      <c r="J167" s="26"/>
    </row>
    <row r="168" spans="1:10" ht="12.75">
      <c r="A168" s="298" t="str">
        <f t="shared" si="38"/>
        <v>STRASBOURG ROUGET DE LISLE</v>
      </c>
      <c r="B168" s="29"/>
      <c r="C168" s="26"/>
      <c r="D168" s="26"/>
      <c r="E168" s="26"/>
      <c r="F168" s="27"/>
      <c r="G168" s="27"/>
      <c r="H168" s="27"/>
      <c r="I168" s="26"/>
      <c r="J168" s="26"/>
    </row>
    <row r="169" spans="1:10" ht="12.75">
      <c r="A169" s="298" t="str">
        <f t="shared" si="38"/>
        <v>Club 9</v>
      </c>
      <c r="B169" s="29"/>
      <c r="C169" s="26"/>
      <c r="D169" s="26"/>
      <c r="E169" s="26"/>
      <c r="F169" s="27"/>
      <c r="G169" s="27"/>
      <c r="H169" s="27"/>
      <c r="I169" s="26"/>
      <c r="J169" s="26"/>
    </row>
    <row r="170" spans="1:10" ht="13.5" thickBot="1">
      <c r="A170" s="299" t="str">
        <f t="shared" si="38"/>
        <v>Club 10</v>
      </c>
      <c r="B170" s="28"/>
      <c r="C170" s="26"/>
      <c r="D170" s="26"/>
      <c r="E170" s="26"/>
      <c r="F170" s="27"/>
      <c r="G170" s="27"/>
      <c r="H170" s="27"/>
      <c r="I170" s="26"/>
      <c r="J170" s="26"/>
    </row>
    <row r="171" spans="1:2" ht="17.25" customHeight="1" thickBot="1">
      <c r="A171" s="25" t="s">
        <v>69</v>
      </c>
      <c r="B171" s="10">
        <f>SUM(B161:B170)</f>
        <v>0</v>
      </c>
    </row>
    <row r="172" spans="1:10" ht="20.25" customHeight="1" thickBot="1">
      <c r="A172" s="398" t="s">
        <v>40</v>
      </c>
      <c r="B172" s="398"/>
      <c r="C172" s="398"/>
      <c r="D172" s="398"/>
      <c r="E172" s="398"/>
      <c r="F172" s="398"/>
      <c r="G172" s="398"/>
      <c r="H172" s="398"/>
      <c r="I172" s="398"/>
      <c r="J172" s="398"/>
    </row>
    <row r="173" spans="1:10" ht="12.75" customHeight="1">
      <c r="A173" s="24" t="s">
        <v>0</v>
      </c>
      <c r="B173" s="365" t="s">
        <v>76</v>
      </c>
      <c r="C173" s="360" t="s">
        <v>5</v>
      </c>
      <c r="D173" s="361"/>
      <c r="E173" s="362"/>
      <c r="F173" s="360" t="s">
        <v>6</v>
      </c>
      <c r="G173" s="361"/>
      <c r="H173" s="362"/>
      <c r="I173" s="386" t="s">
        <v>5</v>
      </c>
      <c r="J173" s="364"/>
    </row>
    <row r="174" spans="1:10" ht="13.5" customHeight="1" thickBot="1">
      <c r="A174" s="23"/>
      <c r="B174" s="366"/>
      <c r="C174" s="20" t="s">
        <v>1</v>
      </c>
      <c r="D174" s="20" t="s">
        <v>2</v>
      </c>
      <c r="E174" s="22" t="s">
        <v>3</v>
      </c>
      <c r="F174" s="21" t="s">
        <v>1</v>
      </c>
      <c r="G174" s="20" t="s">
        <v>2</v>
      </c>
      <c r="H174" s="19" t="s">
        <v>3</v>
      </c>
      <c r="I174" s="387" t="s">
        <v>7</v>
      </c>
      <c r="J174" s="368"/>
    </row>
    <row r="175" spans="1:10" ht="13.5" thickBot="1">
      <c r="A175" s="18" t="str">
        <f aca="true" t="shared" si="39" ref="A175:A184">A6</f>
        <v>ILLKIRCH GRAFFENSTADEN</v>
      </c>
      <c r="B175" s="17">
        <f aca="true" t="shared" si="40" ref="B175:B184">B48</f>
        <v>31</v>
      </c>
      <c r="C175" s="16">
        <f aca="true" t="shared" si="41" ref="C175:D184">C48+C98+C145</f>
        <v>6250</v>
      </c>
      <c r="D175" s="15">
        <f t="shared" si="41"/>
        <v>0</v>
      </c>
      <c r="E175" s="14">
        <f aca="true" t="shared" si="42" ref="E175:E184">E48+E98+E145+B161</f>
        <v>600</v>
      </c>
      <c r="F175" s="13">
        <f aca="true" t="shared" si="43" ref="F175:F185">IF($B175=0,"",C175/$B175)</f>
        <v>201.61290322580646</v>
      </c>
      <c r="G175" s="13">
        <f aca="true" t="shared" si="44" ref="G175:G185">IF($B175=0,"",D175/$B175)</f>
        <v>0</v>
      </c>
      <c r="H175" s="12">
        <f aca="true" t="shared" si="45" ref="H175:H185">IF($B175=0,"",E175/$B175)</f>
        <v>19.35483870967742</v>
      </c>
      <c r="I175" s="374">
        <f aca="true" t="shared" si="46" ref="I175:I184">C175+D175</f>
        <v>6250</v>
      </c>
      <c r="J175" s="375"/>
    </row>
    <row r="176" spans="1:10" ht="13.5" thickBot="1">
      <c r="A176" s="18" t="str">
        <f t="shared" si="39"/>
        <v>LA WANTZENAU</v>
      </c>
      <c r="B176" s="17">
        <f t="shared" si="40"/>
        <v>33</v>
      </c>
      <c r="C176" s="16">
        <f t="shared" si="41"/>
        <v>23963</v>
      </c>
      <c r="D176" s="15">
        <f t="shared" si="41"/>
        <v>0</v>
      </c>
      <c r="E176" s="14">
        <f t="shared" si="42"/>
        <v>1723</v>
      </c>
      <c r="F176" s="13">
        <f t="shared" si="43"/>
        <v>726.1515151515151</v>
      </c>
      <c r="G176" s="13">
        <f t="shared" si="44"/>
        <v>0</v>
      </c>
      <c r="H176" s="12">
        <f t="shared" si="45"/>
        <v>52.21212121212121</v>
      </c>
      <c r="I176" s="374">
        <f t="shared" si="46"/>
        <v>23963</v>
      </c>
      <c r="J176" s="375"/>
    </row>
    <row r="177" spans="1:10" ht="13.5" thickBot="1">
      <c r="A177" s="18" t="str">
        <f t="shared" si="39"/>
        <v>SCHILTIGHEIM Cité des Brasseurs</v>
      </c>
      <c r="B177" s="17">
        <f t="shared" si="40"/>
        <v>0</v>
      </c>
      <c r="C177" s="16">
        <f t="shared" si="41"/>
        <v>0</v>
      </c>
      <c r="D177" s="15">
        <f t="shared" si="41"/>
        <v>0</v>
      </c>
      <c r="E177" s="14">
        <f t="shared" si="42"/>
        <v>0</v>
      </c>
      <c r="F177" s="13">
        <f t="shared" si="43"/>
      </c>
      <c r="G177" s="13">
        <f t="shared" si="44"/>
      </c>
      <c r="H177" s="12">
        <f t="shared" si="45"/>
      </c>
      <c r="I177" s="374">
        <f t="shared" si="46"/>
        <v>0</v>
      </c>
      <c r="J177" s="375"/>
    </row>
    <row r="178" spans="1:10" ht="13.5" thickBot="1">
      <c r="A178" s="18" t="str">
        <f t="shared" si="39"/>
        <v>STRASBOURG ENTZHEIM Airport</v>
      </c>
      <c r="B178" s="17">
        <f t="shared" si="40"/>
        <v>19</v>
      </c>
      <c r="C178" s="16">
        <f t="shared" si="41"/>
        <v>6268</v>
      </c>
      <c r="D178" s="15">
        <f t="shared" si="41"/>
        <v>0</v>
      </c>
      <c r="E178" s="14">
        <f t="shared" si="42"/>
        <v>600</v>
      </c>
      <c r="F178" s="13">
        <f t="shared" si="43"/>
        <v>329.89473684210526</v>
      </c>
      <c r="G178" s="13">
        <f t="shared" si="44"/>
        <v>0</v>
      </c>
      <c r="H178" s="12">
        <f t="shared" si="45"/>
        <v>31.57894736842105</v>
      </c>
      <c r="I178" s="374">
        <f t="shared" si="46"/>
        <v>6268</v>
      </c>
      <c r="J178" s="375"/>
    </row>
    <row r="179" spans="1:10" ht="13.5" thickBot="1">
      <c r="A179" s="18" t="str">
        <f t="shared" si="39"/>
        <v>STRASBOURG LES EUROPEENS</v>
      </c>
      <c r="B179" s="17">
        <f t="shared" si="40"/>
        <v>12</v>
      </c>
      <c r="C179" s="16">
        <f t="shared" si="41"/>
        <v>2942</v>
      </c>
      <c r="D179" s="15">
        <f t="shared" si="41"/>
        <v>1017</v>
      </c>
      <c r="E179" s="14">
        <f t="shared" si="42"/>
        <v>2115</v>
      </c>
      <c r="F179" s="13">
        <f t="shared" si="43"/>
        <v>245.16666666666666</v>
      </c>
      <c r="G179" s="13">
        <f t="shared" si="44"/>
        <v>84.75</v>
      </c>
      <c r="H179" s="12">
        <f t="shared" si="45"/>
        <v>176.25</v>
      </c>
      <c r="I179" s="374">
        <f t="shared" si="46"/>
        <v>3959</v>
      </c>
      <c r="J179" s="375"/>
    </row>
    <row r="180" spans="1:10" ht="13.5" thickBot="1">
      <c r="A180" s="18" t="str">
        <f t="shared" si="39"/>
        <v>STRASBOURG METROPOLE EUROPE</v>
      </c>
      <c r="B180" s="17">
        <f t="shared" si="40"/>
        <v>23</v>
      </c>
      <c r="C180" s="16">
        <f t="shared" si="41"/>
        <v>13393</v>
      </c>
      <c r="D180" s="15">
        <f t="shared" si="41"/>
        <v>500</v>
      </c>
      <c r="E180" s="14">
        <f t="shared" si="42"/>
        <v>160</v>
      </c>
      <c r="F180" s="13">
        <f t="shared" si="43"/>
        <v>582.304347826087</v>
      </c>
      <c r="G180" s="13">
        <f t="shared" si="44"/>
        <v>21.73913043478261</v>
      </c>
      <c r="H180" s="12">
        <f t="shared" si="45"/>
        <v>6.956521739130435</v>
      </c>
      <c r="I180" s="374">
        <f t="shared" si="46"/>
        <v>13893</v>
      </c>
      <c r="J180" s="375"/>
    </row>
    <row r="181" spans="1:10" ht="13.5" thickBot="1">
      <c r="A181" s="18" t="str">
        <f t="shared" si="39"/>
        <v>STRASBOURG ROHAN</v>
      </c>
      <c r="B181" s="17">
        <f t="shared" si="40"/>
        <v>14</v>
      </c>
      <c r="C181" s="16">
        <f t="shared" si="41"/>
        <v>5000</v>
      </c>
      <c r="D181" s="15">
        <f t="shared" si="41"/>
        <v>0</v>
      </c>
      <c r="E181" s="14">
        <f t="shared" si="42"/>
        <v>250</v>
      </c>
      <c r="F181" s="13">
        <f t="shared" si="43"/>
        <v>357.14285714285717</v>
      </c>
      <c r="G181" s="13">
        <f t="shared" si="44"/>
        <v>0</v>
      </c>
      <c r="H181" s="12">
        <f t="shared" si="45"/>
        <v>17.857142857142858</v>
      </c>
      <c r="I181" s="374">
        <f t="shared" si="46"/>
        <v>5000</v>
      </c>
      <c r="J181" s="375"/>
    </row>
    <row r="182" spans="1:10" ht="13.5" thickBot="1">
      <c r="A182" s="18" t="str">
        <f t="shared" si="39"/>
        <v>STRASBOURG ROUGET DE LISLE</v>
      </c>
      <c r="B182" s="17">
        <f t="shared" si="40"/>
        <v>13</v>
      </c>
      <c r="C182" s="16">
        <f t="shared" si="41"/>
        <v>7800</v>
      </c>
      <c r="D182" s="15">
        <f t="shared" si="41"/>
        <v>12312</v>
      </c>
      <c r="E182" s="14">
        <f t="shared" si="42"/>
        <v>1533</v>
      </c>
      <c r="F182" s="13">
        <f t="shared" si="43"/>
        <v>600</v>
      </c>
      <c r="G182" s="13">
        <f t="shared" si="44"/>
        <v>947.0769230769231</v>
      </c>
      <c r="H182" s="12">
        <f t="shared" si="45"/>
        <v>117.92307692307692</v>
      </c>
      <c r="I182" s="374">
        <f t="shared" si="46"/>
        <v>20112</v>
      </c>
      <c r="J182" s="375"/>
    </row>
    <row r="183" spans="1:10" ht="13.5" thickBot="1">
      <c r="A183" s="18" t="str">
        <f t="shared" si="39"/>
        <v>Club 9</v>
      </c>
      <c r="B183" s="17">
        <f t="shared" si="40"/>
        <v>0</v>
      </c>
      <c r="C183" s="16">
        <f t="shared" si="41"/>
        <v>0</v>
      </c>
      <c r="D183" s="15">
        <f t="shared" si="41"/>
        <v>0</v>
      </c>
      <c r="E183" s="14">
        <f t="shared" si="42"/>
        <v>0</v>
      </c>
      <c r="F183" s="13">
        <f t="shared" si="43"/>
      </c>
      <c r="G183" s="13">
        <f t="shared" si="44"/>
      </c>
      <c r="H183" s="12">
        <f t="shared" si="45"/>
      </c>
      <c r="I183" s="374">
        <f t="shared" si="46"/>
        <v>0</v>
      </c>
      <c r="J183" s="375"/>
    </row>
    <row r="184" spans="1:10" ht="13.5" thickBot="1">
      <c r="A184" s="18" t="str">
        <f t="shared" si="39"/>
        <v>Club 10</v>
      </c>
      <c r="B184" s="17">
        <f t="shared" si="40"/>
        <v>0</v>
      </c>
      <c r="C184" s="16">
        <f t="shared" si="41"/>
        <v>0</v>
      </c>
      <c r="D184" s="15">
        <f t="shared" si="41"/>
        <v>0</v>
      </c>
      <c r="E184" s="14">
        <f t="shared" si="42"/>
        <v>0</v>
      </c>
      <c r="F184" s="13">
        <f t="shared" si="43"/>
      </c>
      <c r="G184" s="13">
        <f t="shared" si="44"/>
      </c>
      <c r="H184" s="12">
        <f t="shared" si="45"/>
      </c>
      <c r="I184" s="374">
        <f t="shared" si="46"/>
        <v>0</v>
      </c>
      <c r="J184" s="375"/>
    </row>
    <row r="185" spans="1:10" s="4" customFormat="1" ht="16.5" thickBot="1">
      <c r="A185" s="11" t="s">
        <v>4</v>
      </c>
      <c r="B185" s="10">
        <f>SUM(B175:B184)</f>
        <v>145</v>
      </c>
      <c r="C185" s="9">
        <f>SUM(C175:C184)</f>
        <v>65616</v>
      </c>
      <c r="D185" s="8">
        <f>SUM(D175:D184)</f>
        <v>13829</v>
      </c>
      <c r="E185" s="7">
        <f>SUM(E175:E184)</f>
        <v>6981</v>
      </c>
      <c r="F185" s="6">
        <f t="shared" si="43"/>
        <v>452.5241379310345</v>
      </c>
      <c r="G185" s="6">
        <f t="shared" si="44"/>
        <v>95.37241379310345</v>
      </c>
      <c r="H185" s="5">
        <f t="shared" si="45"/>
        <v>48.144827586206894</v>
      </c>
      <c r="I185" s="378">
        <f>SUM(I175:J184)</f>
        <v>79445</v>
      </c>
      <c r="J185" s="379"/>
    </row>
    <row r="215" ht="61.5" customHeight="1"/>
    <row r="217" ht="9" customHeight="1"/>
  </sheetData>
  <sheetProtection password="CAC7" sheet="1" objects="1" scenarios="1"/>
  <mergeCells count="103">
    <mergeCell ref="I184:J184"/>
    <mergeCell ref="C173:E173"/>
    <mergeCell ref="I183:J183"/>
    <mergeCell ref="I185:J185"/>
    <mergeCell ref="I175:J175"/>
    <mergeCell ref="I176:J176"/>
    <mergeCell ref="I177:J177"/>
    <mergeCell ref="I178:J178"/>
    <mergeCell ref="I179:J179"/>
    <mergeCell ref="I180:J180"/>
    <mergeCell ref="I181:J181"/>
    <mergeCell ref="F143:H143"/>
    <mergeCell ref="I146:J146"/>
    <mergeCell ref="I182:J182"/>
    <mergeCell ref="B173:B174"/>
    <mergeCell ref="B159:B160"/>
    <mergeCell ref="I174:J174"/>
    <mergeCell ref="F173:H173"/>
    <mergeCell ref="A172:J172"/>
    <mergeCell ref="A159:A160"/>
    <mergeCell ref="I173:J173"/>
    <mergeCell ref="B158:J158"/>
    <mergeCell ref="I151:J151"/>
    <mergeCell ref="I152:J152"/>
    <mergeCell ref="I153:J153"/>
    <mergeCell ref="I155:J155"/>
    <mergeCell ref="I154:J154"/>
    <mergeCell ref="B125:J125"/>
    <mergeCell ref="H127:J127"/>
    <mergeCell ref="I143:J143"/>
    <mergeCell ref="I148:J148"/>
    <mergeCell ref="C143:E143"/>
    <mergeCell ref="I108:J108"/>
    <mergeCell ref="B127:D127"/>
    <mergeCell ref="B143:B144"/>
    <mergeCell ref="I147:J147"/>
    <mergeCell ref="I145:J145"/>
    <mergeCell ref="E127:G127"/>
    <mergeCell ref="I144:J144"/>
    <mergeCell ref="I149:J149"/>
    <mergeCell ref="I150:J150"/>
    <mergeCell ref="A67:A68"/>
    <mergeCell ref="A96:A97"/>
    <mergeCell ref="B96:B97"/>
    <mergeCell ref="C96:E96"/>
    <mergeCell ref="A81:A82"/>
    <mergeCell ref="E81:G81"/>
    <mergeCell ref="F96:H96"/>
    <mergeCell ref="B81:D81"/>
    <mergeCell ref="A123:A124"/>
    <mergeCell ref="B123:C123"/>
    <mergeCell ref="A110:A111"/>
    <mergeCell ref="E123:G123"/>
    <mergeCell ref="B110:D110"/>
    <mergeCell ref="B111:D111"/>
    <mergeCell ref="E124:G124"/>
    <mergeCell ref="B65:J65"/>
    <mergeCell ref="B67:D67"/>
    <mergeCell ref="I107:J107"/>
    <mergeCell ref="I105:J105"/>
    <mergeCell ref="I97:J97"/>
    <mergeCell ref="H67:J67"/>
    <mergeCell ref="H81:J81"/>
    <mergeCell ref="I106:J106"/>
    <mergeCell ref="I102:J102"/>
    <mergeCell ref="I101:J101"/>
    <mergeCell ref="I52:J52"/>
    <mergeCell ref="I55:J55"/>
    <mergeCell ref="I56:J56"/>
    <mergeCell ref="H123:J123"/>
    <mergeCell ref="I98:J98"/>
    <mergeCell ref="I96:J96"/>
    <mergeCell ref="I100:J100"/>
    <mergeCell ref="I103:J103"/>
    <mergeCell ref="I99:J99"/>
    <mergeCell ref="I104:J104"/>
    <mergeCell ref="I48:J48"/>
    <mergeCell ref="I47:J47"/>
    <mergeCell ref="I57:J57"/>
    <mergeCell ref="E67:G67"/>
    <mergeCell ref="I54:J54"/>
    <mergeCell ref="I49:J49"/>
    <mergeCell ref="I50:J50"/>
    <mergeCell ref="I51:J51"/>
    <mergeCell ref="I58:J58"/>
    <mergeCell ref="I53:J53"/>
    <mergeCell ref="A4:A5"/>
    <mergeCell ref="B4:D4"/>
    <mergeCell ref="A18:A19"/>
    <mergeCell ref="I46:J46"/>
    <mergeCell ref="A32:A33"/>
    <mergeCell ref="A46:A47"/>
    <mergeCell ref="B18:D18"/>
    <mergeCell ref="B32:D32"/>
    <mergeCell ref="E4:G4"/>
    <mergeCell ref="B46:B47"/>
    <mergeCell ref="B2:J2"/>
    <mergeCell ref="E18:G18"/>
    <mergeCell ref="H18:J18"/>
    <mergeCell ref="F46:H46"/>
    <mergeCell ref="E32:G32"/>
    <mergeCell ref="H4:J4"/>
    <mergeCell ref="C46:E46"/>
  </mergeCells>
  <printOptions/>
  <pageMargins left="0.3937007874015748" right="0.1968503937007874" top="0.7874015748031497" bottom="0.984251968503937" header="0.31496062992125984" footer="0.31496062992125984"/>
  <pageSetup horizontalDpi="600" verticalDpi="600" orientation="portrait" paperSize="9" scale="84" r:id="rId1"/>
  <headerFooter alignWithMargins="0">
    <oddHeader>&amp;CLivre Blanc 2017-2018
District Est</oddHeader>
    <oddFooter>&amp;C&amp;P/&amp;N</oddFooter>
  </headerFooter>
  <rowBreaks count="2" manualBreakCount="2">
    <brk id="60" max="255" man="1"/>
    <brk id="123" max="9" man="1"/>
  </rowBreaks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2:J185"/>
  <sheetViews>
    <sheetView workbookViewId="0" topLeftCell="A118">
      <selection activeCell="D166" sqref="D166"/>
    </sheetView>
  </sheetViews>
  <sheetFormatPr defaultColWidth="11.57421875" defaultRowHeight="12.75"/>
  <cols>
    <col min="1" max="1" width="35.7109375" style="3" customWidth="1"/>
    <col min="2" max="5" width="8.28125" style="3" customWidth="1"/>
    <col min="6" max="6" width="9.421875" style="3" customWidth="1"/>
    <col min="7" max="7" width="9.00390625" style="3" customWidth="1"/>
    <col min="8" max="10" width="8.28125" style="3" customWidth="1"/>
    <col min="11" max="16384" width="11.57421875" style="3" customWidth="1"/>
  </cols>
  <sheetData>
    <row r="1" ht="13.5" thickBot="1"/>
    <row r="2" spans="1:10" s="102" customFormat="1" ht="18.75" thickBot="1">
      <c r="A2" s="52" t="s">
        <v>60</v>
      </c>
      <c r="B2" s="354" t="s">
        <v>8</v>
      </c>
      <c r="C2" s="355"/>
      <c r="D2" s="355"/>
      <c r="E2" s="355"/>
      <c r="F2" s="355"/>
      <c r="G2" s="355"/>
      <c r="H2" s="355"/>
      <c r="I2" s="355"/>
      <c r="J2" s="356"/>
    </row>
    <row r="3" spans="2:10" ht="15.75" customHeight="1" thickBot="1"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372" t="s">
        <v>0</v>
      </c>
      <c r="B4" s="357" t="s">
        <v>39</v>
      </c>
      <c r="C4" s="358"/>
      <c r="D4" s="359"/>
      <c r="E4" s="357" t="s">
        <v>10</v>
      </c>
      <c r="F4" s="358"/>
      <c r="G4" s="359"/>
      <c r="H4" s="357" t="s">
        <v>13</v>
      </c>
      <c r="I4" s="358"/>
      <c r="J4" s="359"/>
    </row>
    <row r="5" spans="1:10" ht="13.5" thickBot="1">
      <c r="A5" s="373"/>
      <c r="B5" s="74" t="s">
        <v>1</v>
      </c>
      <c r="C5" s="71" t="s">
        <v>2</v>
      </c>
      <c r="D5" s="73" t="s">
        <v>3</v>
      </c>
      <c r="E5" s="72" t="s">
        <v>1</v>
      </c>
      <c r="F5" s="71" t="s">
        <v>2</v>
      </c>
      <c r="G5" s="70" t="s">
        <v>3</v>
      </c>
      <c r="H5" s="74" t="s">
        <v>1</v>
      </c>
      <c r="I5" s="71" t="s">
        <v>2</v>
      </c>
      <c r="J5" s="73" t="s">
        <v>3</v>
      </c>
    </row>
    <row r="6" spans="1:10" ht="12.75">
      <c r="A6" s="101" t="s">
        <v>147</v>
      </c>
      <c r="B6" s="47">
        <v>4000</v>
      </c>
      <c r="C6" s="66"/>
      <c r="D6" s="65">
        <v>25</v>
      </c>
      <c r="E6" s="47">
        <v>4500</v>
      </c>
      <c r="F6" s="66"/>
      <c r="G6" s="65">
        <v>95</v>
      </c>
      <c r="H6" s="47"/>
      <c r="I6" s="66"/>
      <c r="J6" s="65"/>
    </row>
    <row r="7" spans="1:10" ht="12.75">
      <c r="A7" s="300" t="s">
        <v>207</v>
      </c>
      <c r="B7" s="69">
        <v>957</v>
      </c>
      <c r="C7" s="68"/>
      <c r="D7" s="67">
        <v>819</v>
      </c>
      <c r="E7" s="69">
        <v>2000</v>
      </c>
      <c r="F7" s="68"/>
      <c r="G7" s="67"/>
      <c r="H7" s="69"/>
      <c r="I7" s="68"/>
      <c r="J7" s="90"/>
    </row>
    <row r="8" spans="1:10" ht="12.75">
      <c r="A8" s="300" t="s">
        <v>237</v>
      </c>
      <c r="B8" s="69">
        <v>3100</v>
      </c>
      <c r="C8" s="68"/>
      <c r="D8" s="67">
        <v>703</v>
      </c>
      <c r="E8" s="69">
        <v>920</v>
      </c>
      <c r="F8" s="68"/>
      <c r="G8" s="67">
        <v>124</v>
      </c>
      <c r="H8" s="69">
        <v>400</v>
      </c>
      <c r="I8" s="68"/>
      <c r="J8" s="67">
        <v>16</v>
      </c>
    </row>
    <row r="9" spans="1:10" ht="12.75">
      <c r="A9" s="300" t="s">
        <v>145</v>
      </c>
      <c r="B9" s="69">
        <v>2304</v>
      </c>
      <c r="C9" s="68"/>
      <c r="D9" s="67">
        <v>65</v>
      </c>
      <c r="E9" s="69">
        <v>8618</v>
      </c>
      <c r="F9" s="68">
        <v>500</v>
      </c>
      <c r="G9" s="67">
        <v>320</v>
      </c>
      <c r="H9" s="69"/>
      <c r="I9" s="68"/>
      <c r="J9" s="67"/>
    </row>
    <row r="10" spans="1:10" ht="12.75">
      <c r="A10" s="300" t="s">
        <v>148</v>
      </c>
      <c r="B10" s="69">
        <v>2500</v>
      </c>
      <c r="C10" s="68"/>
      <c r="D10" s="67">
        <v>10</v>
      </c>
      <c r="E10" s="69">
        <v>3500</v>
      </c>
      <c r="F10" s="68"/>
      <c r="G10" s="67">
        <v>20</v>
      </c>
      <c r="H10" s="69">
        <v>2270</v>
      </c>
      <c r="I10" s="68"/>
      <c r="J10" s="84">
        <v>150</v>
      </c>
    </row>
    <row r="11" spans="1:10" ht="12.75">
      <c r="A11" s="300" t="s">
        <v>166</v>
      </c>
      <c r="B11" s="69">
        <v>5500</v>
      </c>
      <c r="C11" s="68">
        <v>400</v>
      </c>
      <c r="D11" s="67">
        <v>170</v>
      </c>
      <c r="E11" s="69">
        <v>1000</v>
      </c>
      <c r="F11" s="68"/>
      <c r="G11" s="67"/>
      <c r="H11" s="69"/>
      <c r="I11" s="68"/>
      <c r="J11" s="90"/>
    </row>
    <row r="12" spans="1:10" ht="12.75">
      <c r="A12" s="100" t="s">
        <v>146</v>
      </c>
      <c r="B12" s="69">
        <v>7040</v>
      </c>
      <c r="C12" s="68"/>
      <c r="D12" s="67">
        <v>310</v>
      </c>
      <c r="E12" s="69">
        <v>560</v>
      </c>
      <c r="F12" s="68"/>
      <c r="G12" s="67">
        <v>100</v>
      </c>
      <c r="H12" s="69"/>
      <c r="I12" s="68"/>
      <c r="J12" s="67"/>
    </row>
    <row r="13" spans="1:10" ht="12.75">
      <c r="A13" s="100" t="s">
        <v>57</v>
      </c>
      <c r="B13" s="69"/>
      <c r="C13" s="68"/>
      <c r="D13" s="67"/>
      <c r="E13" s="69"/>
      <c r="F13" s="68"/>
      <c r="G13" s="67"/>
      <c r="H13" s="69"/>
      <c r="I13" s="68"/>
      <c r="J13" s="67"/>
    </row>
    <row r="14" spans="1:10" ht="12.75">
      <c r="A14" s="100" t="s">
        <v>58</v>
      </c>
      <c r="B14" s="69"/>
      <c r="C14" s="68"/>
      <c r="D14" s="67"/>
      <c r="E14" s="69"/>
      <c r="F14" s="68"/>
      <c r="G14" s="67"/>
      <c r="H14" s="69"/>
      <c r="I14" s="68"/>
      <c r="J14" s="84"/>
    </row>
    <row r="15" spans="1:10" ht="13.5" thickBot="1">
      <c r="A15" s="100" t="s">
        <v>59</v>
      </c>
      <c r="B15" s="64"/>
      <c r="C15" s="63"/>
      <c r="D15" s="62"/>
      <c r="E15" s="64"/>
      <c r="F15" s="63"/>
      <c r="G15" s="62"/>
      <c r="H15" s="64"/>
      <c r="I15" s="63"/>
      <c r="J15" s="62"/>
    </row>
    <row r="16" spans="1:10" ht="13.5" thickBot="1">
      <c r="A16" s="10" t="s">
        <v>4</v>
      </c>
      <c r="B16" s="61">
        <f aca="true" t="shared" si="0" ref="B16:J16">SUM(B6:B15)</f>
        <v>25401</v>
      </c>
      <c r="C16" s="61">
        <f t="shared" si="0"/>
        <v>400</v>
      </c>
      <c r="D16" s="61">
        <f t="shared" si="0"/>
        <v>2102</v>
      </c>
      <c r="E16" s="61">
        <f t="shared" si="0"/>
        <v>21098</v>
      </c>
      <c r="F16" s="61">
        <f t="shared" si="0"/>
        <v>500</v>
      </c>
      <c r="G16" s="61">
        <f t="shared" si="0"/>
        <v>659</v>
      </c>
      <c r="H16" s="61">
        <f t="shared" si="0"/>
        <v>2670</v>
      </c>
      <c r="I16" s="61">
        <f t="shared" si="0"/>
        <v>0</v>
      </c>
      <c r="J16" s="61">
        <f t="shared" si="0"/>
        <v>166</v>
      </c>
    </row>
    <row r="17" ht="13.5" thickBot="1"/>
    <row r="18" spans="1:10" ht="13.5" thickBot="1">
      <c r="A18" s="372" t="s">
        <v>0</v>
      </c>
      <c r="B18" s="357" t="s">
        <v>12</v>
      </c>
      <c r="C18" s="358"/>
      <c r="D18" s="359"/>
      <c r="E18" s="357" t="s">
        <v>11</v>
      </c>
      <c r="F18" s="358"/>
      <c r="G18" s="359"/>
      <c r="H18" s="369" t="s">
        <v>41</v>
      </c>
      <c r="I18" s="370"/>
      <c r="J18" s="371"/>
    </row>
    <row r="19" spans="1:10" ht="13.5" thickBot="1">
      <c r="A19" s="373"/>
      <c r="B19" s="74" t="s">
        <v>1</v>
      </c>
      <c r="C19" s="71" t="s">
        <v>2</v>
      </c>
      <c r="D19" s="73" t="s">
        <v>3</v>
      </c>
      <c r="E19" s="72" t="s">
        <v>1</v>
      </c>
      <c r="F19" s="71" t="s">
        <v>2</v>
      </c>
      <c r="G19" s="70" t="s">
        <v>3</v>
      </c>
      <c r="H19" s="99" t="s">
        <v>1</v>
      </c>
      <c r="I19" s="98" t="s">
        <v>2</v>
      </c>
      <c r="J19" s="97" t="s">
        <v>3</v>
      </c>
    </row>
    <row r="20" spans="1:10" ht="13.5" thickBot="1">
      <c r="A20" s="96" t="str">
        <f aca="true" t="shared" si="1" ref="A20:A29">A6</f>
        <v>BARR</v>
      </c>
      <c r="B20" s="47">
        <v>12500</v>
      </c>
      <c r="C20" s="66"/>
      <c r="D20" s="65">
        <v>645</v>
      </c>
      <c r="E20" s="47"/>
      <c r="F20" s="66"/>
      <c r="G20" s="65"/>
      <c r="H20" s="47">
        <v>2000</v>
      </c>
      <c r="I20" s="66"/>
      <c r="J20" s="65">
        <v>104</v>
      </c>
    </row>
    <row r="21" spans="1:10" ht="13.5" thickBot="1">
      <c r="A21" s="96" t="str">
        <f t="shared" si="1"/>
        <v>BENFELD  ERSTEIN</v>
      </c>
      <c r="B21" s="92">
        <v>3000</v>
      </c>
      <c r="C21" s="91"/>
      <c r="D21" s="90">
        <v>218</v>
      </c>
      <c r="E21" s="92"/>
      <c r="F21" s="91"/>
      <c r="G21" s="90"/>
      <c r="H21" s="92"/>
      <c r="I21" s="91"/>
      <c r="J21" s="90"/>
    </row>
    <row r="22" spans="1:10" ht="13.5" thickBot="1">
      <c r="A22" s="96" t="str">
        <f t="shared" si="1"/>
        <v>EBERSHEIM PLAINE D'ALSACE</v>
      </c>
      <c r="B22" s="69"/>
      <c r="C22" s="68"/>
      <c r="D22" s="67"/>
      <c r="E22" s="69"/>
      <c r="F22" s="68"/>
      <c r="G22" s="67"/>
      <c r="H22" s="69">
        <v>2500</v>
      </c>
      <c r="I22" s="68"/>
      <c r="J22" s="67">
        <v>440</v>
      </c>
    </row>
    <row r="23" spans="1:10" ht="13.5" thickBot="1">
      <c r="A23" s="96" t="str">
        <f t="shared" si="1"/>
        <v>MOLSHEIM VALLEE DE LA BRUCHE</v>
      </c>
      <c r="B23" s="69"/>
      <c r="C23" s="68"/>
      <c r="D23" s="67"/>
      <c r="E23" s="69">
        <v>1000</v>
      </c>
      <c r="F23" s="68"/>
      <c r="G23" s="67">
        <v>20</v>
      </c>
      <c r="H23" s="69">
        <v>6000</v>
      </c>
      <c r="I23" s="68"/>
      <c r="J23" s="67">
        <v>85</v>
      </c>
    </row>
    <row r="24" spans="1:10" ht="13.5" thickBot="1">
      <c r="A24" s="96" t="str">
        <f t="shared" si="1"/>
        <v>OBERNAI</v>
      </c>
      <c r="B24" s="86"/>
      <c r="C24" s="85"/>
      <c r="D24" s="84"/>
      <c r="E24" s="86">
        <v>5000</v>
      </c>
      <c r="F24" s="85"/>
      <c r="G24" s="84">
        <v>1200</v>
      </c>
      <c r="H24" s="86">
        <v>1500</v>
      </c>
      <c r="I24" s="85"/>
      <c r="J24" s="84">
        <v>5</v>
      </c>
    </row>
    <row r="25" spans="1:10" ht="13.5" thickBot="1">
      <c r="A25" s="96" t="str">
        <f t="shared" si="1"/>
        <v>SELESTAT HAUT KOENIGSBOURG</v>
      </c>
      <c r="B25" s="92"/>
      <c r="C25" s="91"/>
      <c r="D25" s="90"/>
      <c r="E25" s="92"/>
      <c r="F25" s="91"/>
      <c r="G25" s="90"/>
      <c r="H25" s="92">
        <v>4640</v>
      </c>
      <c r="I25" s="91"/>
      <c r="J25" s="90">
        <v>200</v>
      </c>
    </row>
    <row r="26" spans="1:10" ht="13.5" thickBot="1">
      <c r="A26" s="96" t="str">
        <f t="shared" si="1"/>
        <v>SELESTAT HUMANISME</v>
      </c>
      <c r="B26" s="69">
        <v>7500</v>
      </c>
      <c r="C26" s="68"/>
      <c r="D26" s="67">
        <v>550</v>
      </c>
      <c r="E26" s="69">
        <v>1000</v>
      </c>
      <c r="F26" s="68"/>
      <c r="G26" s="67">
        <v>50</v>
      </c>
      <c r="H26" s="69">
        <v>1500</v>
      </c>
      <c r="I26" s="68"/>
      <c r="J26" s="67">
        <v>60</v>
      </c>
    </row>
    <row r="27" spans="1:10" ht="13.5" thickBot="1">
      <c r="A27" s="96" t="str">
        <f t="shared" si="1"/>
        <v>Club 8</v>
      </c>
      <c r="B27" s="69"/>
      <c r="C27" s="68"/>
      <c r="D27" s="67"/>
      <c r="E27" s="69"/>
      <c r="F27" s="68"/>
      <c r="G27" s="67"/>
      <c r="H27" s="69"/>
      <c r="I27" s="68"/>
      <c r="J27" s="67"/>
    </row>
    <row r="28" spans="1:10" ht="13.5" thickBot="1">
      <c r="A28" s="96" t="str">
        <f t="shared" si="1"/>
        <v>Club 9</v>
      </c>
      <c r="B28" s="86"/>
      <c r="C28" s="85"/>
      <c r="D28" s="84"/>
      <c r="E28" s="86"/>
      <c r="F28" s="85"/>
      <c r="G28" s="84"/>
      <c r="H28" s="86"/>
      <c r="I28" s="85"/>
      <c r="J28" s="84"/>
    </row>
    <row r="29" spans="1:10" ht="13.5" thickBot="1">
      <c r="A29" s="96" t="str">
        <f t="shared" si="1"/>
        <v>Club 10</v>
      </c>
      <c r="B29" s="64"/>
      <c r="C29" s="63"/>
      <c r="D29" s="62"/>
      <c r="E29" s="64"/>
      <c r="F29" s="63"/>
      <c r="G29" s="62"/>
      <c r="H29" s="64"/>
      <c r="I29" s="63"/>
      <c r="J29" s="62"/>
    </row>
    <row r="30" spans="1:10" ht="13.5" thickBot="1">
      <c r="A30" s="10" t="s">
        <v>4</v>
      </c>
      <c r="B30" s="61">
        <f aca="true" t="shared" si="2" ref="B30:J30">SUM(B20:B29)</f>
        <v>23000</v>
      </c>
      <c r="C30" s="61">
        <f t="shared" si="2"/>
        <v>0</v>
      </c>
      <c r="D30" s="61">
        <f t="shared" si="2"/>
        <v>1413</v>
      </c>
      <c r="E30" s="61">
        <f t="shared" si="2"/>
        <v>7000</v>
      </c>
      <c r="F30" s="61">
        <f t="shared" si="2"/>
        <v>0</v>
      </c>
      <c r="G30" s="61">
        <f t="shared" si="2"/>
        <v>1270</v>
      </c>
      <c r="H30" s="61">
        <f t="shared" si="2"/>
        <v>18140</v>
      </c>
      <c r="I30" s="61">
        <f t="shared" si="2"/>
        <v>0</v>
      </c>
      <c r="J30" s="61">
        <f t="shared" si="2"/>
        <v>894</v>
      </c>
    </row>
    <row r="31" ht="13.5" thickBot="1"/>
    <row r="32" spans="1:7" ht="12.75">
      <c r="A32" s="372" t="s">
        <v>0</v>
      </c>
      <c r="B32" s="357" t="s">
        <v>42</v>
      </c>
      <c r="C32" s="358"/>
      <c r="D32" s="359"/>
      <c r="E32" s="357" t="s">
        <v>43</v>
      </c>
      <c r="F32" s="358"/>
      <c r="G32" s="359"/>
    </row>
    <row r="33" spans="1:10" ht="13.5" thickBot="1">
      <c r="A33" s="373"/>
      <c r="B33" s="74" t="s">
        <v>1</v>
      </c>
      <c r="C33" s="71" t="s">
        <v>2</v>
      </c>
      <c r="D33" s="73" t="s">
        <v>3</v>
      </c>
      <c r="E33" s="72" t="s">
        <v>1</v>
      </c>
      <c r="F33" s="71" t="s">
        <v>2</v>
      </c>
      <c r="G33" s="70" t="s">
        <v>3</v>
      </c>
      <c r="H33" s="40"/>
      <c r="I33" s="42"/>
      <c r="J33" s="42"/>
    </row>
    <row r="34" spans="1:10" ht="13.5" thickBot="1">
      <c r="A34" s="18" t="str">
        <f aca="true" t="shared" si="3" ref="A34:A43">A6</f>
        <v>BARR</v>
      </c>
      <c r="B34" s="47">
        <v>1000</v>
      </c>
      <c r="C34" s="66"/>
      <c r="D34" s="95">
        <v>10</v>
      </c>
      <c r="E34" s="47"/>
      <c r="F34" s="66"/>
      <c r="G34" s="65"/>
      <c r="H34" s="60"/>
      <c r="I34" s="39"/>
      <c r="J34" s="39"/>
    </row>
    <row r="35" spans="1:10" ht="13.5" thickBot="1">
      <c r="A35" s="18" t="str">
        <f t="shared" si="3"/>
        <v>BENFELD  ERSTEIN</v>
      </c>
      <c r="B35" s="92"/>
      <c r="C35" s="94"/>
      <c r="D35" s="93"/>
      <c r="E35" s="92">
        <v>2000</v>
      </c>
      <c r="F35" s="91"/>
      <c r="G35" s="90"/>
      <c r="H35" s="60"/>
      <c r="I35" s="39"/>
      <c r="J35" s="39"/>
    </row>
    <row r="36" spans="1:10" ht="13.5" thickBot="1">
      <c r="A36" s="18" t="str">
        <f t="shared" si="3"/>
        <v>EBERSHEIM PLAINE D'ALSACE</v>
      </c>
      <c r="B36" s="69">
        <v>700</v>
      </c>
      <c r="C36" s="68">
        <v>240</v>
      </c>
      <c r="D36" s="88">
        <v>256</v>
      </c>
      <c r="E36" s="69"/>
      <c r="F36" s="68"/>
      <c r="G36" s="67"/>
      <c r="H36" s="60"/>
      <c r="I36" s="39"/>
      <c r="J36" s="39"/>
    </row>
    <row r="37" spans="1:10" ht="13.5" thickBot="1">
      <c r="A37" s="18" t="str">
        <f t="shared" si="3"/>
        <v>MOLSHEIM VALLEE DE LA BRUCHE</v>
      </c>
      <c r="B37" s="69">
        <v>600</v>
      </c>
      <c r="C37" s="89"/>
      <c r="D37" s="88">
        <v>1500</v>
      </c>
      <c r="E37" s="69"/>
      <c r="F37" s="68"/>
      <c r="G37" s="67"/>
      <c r="H37" s="60"/>
      <c r="I37" s="39"/>
      <c r="J37" s="39"/>
    </row>
    <row r="38" spans="1:10" ht="13.5" thickBot="1">
      <c r="A38" s="18" t="str">
        <f t="shared" si="3"/>
        <v>OBERNAI</v>
      </c>
      <c r="B38" s="86">
        <v>100</v>
      </c>
      <c r="C38" s="85"/>
      <c r="D38" s="87"/>
      <c r="E38" s="86">
        <v>1000</v>
      </c>
      <c r="F38" s="85"/>
      <c r="G38" s="84">
        <v>12</v>
      </c>
      <c r="H38" s="60"/>
      <c r="I38" s="39"/>
      <c r="J38" s="39"/>
    </row>
    <row r="39" spans="1:10" ht="13.5" thickBot="1">
      <c r="A39" s="18" t="str">
        <f t="shared" si="3"/>
        <v>SELESTAT HAUT KOENIGSBOURG</v>
      </c>
      <c r="B39" s="92">
        <v>500</v>
      </c>
      <c r="C39" s="94"/>
      <c r="D39" s="93"/>
      <c r="E39" s="92"/>
      <c r="F39" s="91"/>
      <c r="G39" s="90"/>
      <c r="H39" s="60"/>
      <c r="I39" s="39"/>
      <c r="J39" s="39"/>
    </row>
    <row r="40" spans="1:10" ht="13.5" thickBot="1">
      <c r="A40" s="18" t="str">
        <f t="shared" si="3"/>
        <v>SELESTAT HUMANISME</v>
      </c>
      <c r="B40" s="69">
        <v>850</v>
      </c>
      <c r="C40" s="68"/>
      <c r="D40" s="88">
        <v>40</v>
      </c>
      <c r="E40" s="69"/>
      <c r="F40" s="68"/>
      <c r="G40" s="67"/>
      <c r="H40" s="60"/>
      <c r="I40" s="39"/>
      <c r="J40" s="39"/>
    </row>
    <row r="41" spans="1:10" ht="13.5" thickBot="1">
      <c r="A41" s="18" t="str">
        <f t="shared" si="3"/>
        <v>Club 8</v>
      </c>
      <c r="B41" s="69"/>
      <c r="C41" s="89"/>
      <c r="D41" s="88"/>
      <c r="E41" s="69"/>
      <c r="F41" s="68"/>
      <c r="G41" s="67"/>
      <c r="H41" s="60"/>
      <c r="I41" s="39"/>
      <c r="J41" s="39"/>
    </row>
    <row r="42" spans="1:10" ht="13.5" thickBot="1">
      <c r="A42" s="18" t="str">
        <f t="shared" si="3"/>
        <v>Club 9</v>
      </c>
      <c r="B42" s="86"/>
      <c r="C42" s="85"/>
      <c r="D42" s="87"/>
      <c r="E42" s="86"/>
      <c r="F42" s="85"/>
      <c r="G42" s="84"/>
      <c r="H42" s="60"/>
      <c r="I42" s="39"/>
      <c r="J42" s="39"/>
    </row>
    <row r="43" spans="1:10" ht="13.5" thickBot="1">
      <c r="A43" s="18" t="str">
        <f t="shared" si="3"/>
        <v>Club 10</v>
      </c>
      <c r="B43" s="64"/>
      <c r="C43" s="83"/>
      <c r="D43" s="82"/>
      <c r="E43" s="64"/>
      <c r="F43" s="63"/>
      <c r="G43" s="62"/>
      <c r="H43" s="60"/>
      <c r="I43" s="39"/>
      <c r="J43" s="39"/>
    </row>
    <row r="44" spans="1:10" ht="13.5" thickBot="1">
      <c r="A44" s="10" t="s">
        <v>4</v>
      </c>
      <c r="B44" s="61">
        <f aca="true" t="shared" si="4" ref="B44:G44">SUM(B34:B43)</f>
        <v>3750</v>
      </c>
      <c r="C44" s="61">
        <f t="shared" si="4"/>
        <v>240</v>
      </c>
      <c r="D44" s="61">
        <f t="shared" si="4"/>
        <v>1806</v>
      </c>
      <c r="E44" s="61">
        <f t="shared" si="4"/>
        <v>3000</v>
      </c>
      <c r="F44" s="61">
        <f t="shared" si="4"/>
        <v>0</v>
      </c>
      <c r="G44" s="61">
        <f t="shared" si="4"/>
        <v>12</v>
      </c>
      <c r="H44" s="60"/>
      <c r="I44" s="39"/>
      <c r="J44" s="39"/>
    </row>
    <row r="45" ht="13.5" thickBot="1"/>
    <row r="46" spans="1:10" ht="12.75">
      <c r="A46" s="380" t="s">
        <v>0</v>
      </c>
      <c r="B46" s="365" t="s">
        <v>76</v>
      </c>
      <c r="C46" s="382" t="s">
        <v>21</v>
      </c>
      <c r="D46" s="358"/>
      <c r="E46" s="383"/>
      <c r="F46" s="360" t="s">
        <v>6</v>
      </c>
      <c r="G46" s="361"/>
      <c r="H46" s="362"/>
      <c r="I46" s="363" t="s">
        <v>5</v>
      </c>
      <c r="J46" s="364"/>
    </row>
    <row r="47" spans="1:10" ht="13.5" thickBot="1">
      <c r="A47" s="381"/>
      <c r="B47" s="366"/>
      <c r="C47" s="20" t="s">
        <v>1</v>
      </c>
      <c r="D47" s="20" t="s">
        <v>2</v>
      </c>
      <c r="E47" s="22" t="s">
        <v>3</v>
      </c>
      <c r="F47" s="21" t="s">
        <v>1</v>
      </c>
      <c r="G47" s="20" t="s">
        <v>2</v>
      </c>
      <c r="H47" s="19" t="s">
        <v>3</v>
      </c>
      <c r="I47" s="367" t="s">
        <v>7</v>
      </c>
      <c r="J47" s="368"/>
    </row>
    <row r="48" spans="1:10" ht="13.5" thickBot="1">
      <c r="A48" s="18" t="str">
        <f aca="true" t="shared" si="5" ref="A48:A57">A6</f>
        <v>BARR</v>
      </c>
      <c r="B48" s="80">
        <v>34</v>
      </c>
      <c r="C48" s="78">
        <f aca="true" t="shared" si="6" ref="C48:C57">B6+E6+H6+B20+E20+H20+B34+E34</f>
        <v>24000</v>
      </c>
      <c r="D48" s="15">
        <f aca="true" t="shared" si="7" ref="D48:D57">C6+F6+I6+C20+F20+I20+C34+F34</f>
        <v>0</v>
      </c>
      <c r="E48" s="77">
        <f aca="true" t="shared" si="8" ref="E48:E57">D6+G6+J6+D20+G20+J20+D34+G34</f>
        <v>879</v>
      </c>
      <c r="F48" s="13">
        <f aca="true" t="shared" si="9" ref="F48:F58">IF($B48=0,"",C48/$B48)</f>
        <v>705.8823529411765</v>
      </c>
      <c r="G48" s="13">
        <f aca="true" t="shared" si="10" ref="G48:G58">IF($B48=0,"",D48/$B48)</f>
        <v>0</v>
      </c>
      <c r="H48" s="12">
        <f aca="true" t="shared" si="11" ref="H48:H58">IF($B48=0,"",E48/$B48)</f>
        <v>25.852941176470587</v>
      </c>
      <c r="I48" s="374">
        <f aca="true" t="shared" si="12" ref="I48:I57">C48+D48</f>
        <v>24000</v>
      </c>
      <c r="J48" s="375"/>
    </row>
    <row r="49" spans="1:10" ht="13.5" thickBot="1">
      <c r="A49" s="18" t="str">
        <f t="shared" si="5"/>
        <v>BENFELD  ERSTEIN</v>
      </c>
      <c r="B49" s="81">
        <v>18</v>
      </c>
      <c r="C49" s="78">
        <f t="shared" si="6"/>
        <v>7957</v>
      </c>
      <c r="D49" s="15">
        <f t="shared" si="7"/>
        <v>0</v>
      </c>
      <c r="E49" s="77">
        <f t="shared" si="8"/>
        <v>1037</v>
      </c>
      <c r="F49" s="13">
        <f t="shared" si="9"/>
        <v>442.05555555555554</v>
      </c>
      <c r="G49" s="13">
        <f t="shared" si="10"/>
        <v>0</v>
      </c>
      <c r="H49" s="12">
        <f t="shared" si="11"/>
        <v>57.611111111111114</v>
      </c>
      <c r="I49" s="374">
        <f t="shared" si="12"/>
        <v>7957</v>
      </c>
      <c r="J49" s="375"/>
    </row>
    <row r="50" spans="1:10" ht="13.5" thickBot="1">
      <c r="A50" s="18" t="str">
        <f t="shared" si="5"/>
        <v>EBERSHEIM PLAINE D'ALSACE</v>
      </c>
      <c r="B50" s="80">
        <v>33</v>
      </c>
      <c r="C50" s="78">
        <f t="shared" si="6"/>
        <v>7620</v>
      </c>
      <c r="D50" s="15">
        <f t="shared" si="7"/>
        <v>240</v>
      </c>
      <c r="E50" s="77">
        <f t="shared" si="8"/>
        <v>1539</v>
      </c>
      <c r="F50" s="13">
        <f t="shared" si="9"/>
        <v>230.9090909090909</v>
      </c>
      <c r="G50" s="13">
        <f t="shared" si="10"/>
        <v>7.2727272727272725</v>
      </c>
      <c r="H50" s="12">
        <f t="shared" si="11"/>
        <v>46.63636363636363</v>
      </c>
      <c r="I50" s="374">
        <f t="shared" si="12"/>
        <v>7860</v>
      </c>
      <c r="J50" s="375"/>
    </row>
    <row r="51" spans="1:10" ht="13.5" thickBot="1">
      <c r="A51" s="18" t="str">
        <f t="shared" si="5"/>
        <v>MOLSHEIM VALLEE DE LA BRUCHE</v>
      </c>
      <c r="B51" s="81">
        <v>19</v>
      </c>
      <c r="C51" s="78">
        <f t="shared" si="6"/>
        <v>18522</v>
      </c>
      <c r="D51" s="15">
        <f t="shared" si="7"/>
        <v>500</v>
      </c>
      <c r="E51" s="77">
        <f t="shared" si="8"/>
        <v>1990</v>
      </c>
      <c r="F51" s="13">
        <f t="shared" si="9"/>
        <v>974.8421052631579</v>
      </c>
      <c r="G51" s="13">
        <f t="shared" si="10"/>
        <v>26.31578947368421</v>
      </c>
      <c r="H51" s="12">
        <f t="shared" si="11"/>
        <v>104.73684210526316</v>
      </c>
      <c r="I51" s="374">
        <f t="shared" si="12"/>
        <v>19022</v>
      </c>
      <c r="J51" s="375"/>
    </row>
    <row r="52" spans="1:10" ht="13.5" thickBot="1">
      <c r="A52" s="18" t="str">
        <f t="shared" si="5"/>
        <v>OBERNAI</v>
      </c>
      <c r="B52" s="80">
        <v>28</v>
      </c>
      <c r="C52" s="78">
        <f t="shared" si="6"/>
        <v>15870</v>
      </c>
      <c r="D52" s="15">
        <f t="shared" si="7"/>
        <v>0</v>
      </c>
      <c r="E52" s="77">
        <f t="shared" si="8"/>
        <v>1397</v>
      </c>
      <c r="F52" s="13">
        <f t="shared" si="9"/>
        <v>566.7857142857143</v>
      </c>
      <c r="G52" s="13">
        <f t="shared" si="10"/>
        <v>0</v>
      </c>
      <c r="H52" s="12">
        <f t="shared" si="11"/>
        <v>49.892857142857146</v>
      </c>
      <c r="I52" s="374">
        <f t="shared" si="12"/>
        <v>15870</v>
      </c>
      <c r="J52" s="375"/>
    </row>
    <row r="53" spans="1:10" ht="13.5" thickBot="1">
      <c r="A53" s="18" t="str">
        <f t="shared" si="5"/>
        <v>SELESTAT HAUT KOENIGSBOURG</v>
      </c>
      <c r="B53" s="81">
        <v>20</v>
      </c>
      <c r="C53" s="78">
        <f t="shared" si="6"/>
        <v>11640</v>
      </c>
      <c r="D53" s="15">
        <f t="shared" si="7"/>
        <v>400</v>
      </c>
      <c r="E53" s="77">
        <f t="shared" si="8"/>
        <v>370</v>
      </c>
      <c r="F53" s="13">
        <f t="shared" si="9"/>
        <v>582</v>
      </c>
      <c r="G53" s="13">
        <f t="shared" si="10"/>
        <v>20</v>
      </c>
      <c r="H53" s="12">
        <f t="shared" si="11"/>
        <v>18.5</v>
      </c>
      <c r="I53" s="374">
        <f t="shared" si="12"/>
        <v>12040</v>
      </c>
      <c r="J53" s="375"/>
    </row>
    <row r="54" spans="1:10" ht="13.5" thickBot="1">
      <c r="A54" s="18" t="str">
        <f t="shared" si="5"/>
        <v>SELESTAT HUMANISME</v>
      </c>
      <c r="B54" s="80">
        <v>19</v>
      </c>
      <c r="C54" s="78">
        <f t="shared" si="6"/>
        <v>18450</v>
      </c>
      <c r="D54" s="15">
        <f t="shared" si="7"/>
        <v>0</v>
      </c>
      <c r="E54" s="77">
        <f t="shared" si="8"/>
        <v>1110</v>
      </c>
      <c r="F54" s="13">
        <f t="shared" si="9"/>
        <v>971.0526315789474</v>
      </c>
      <c r="G54" s="13">
        <f t="shared" si="10"/>
        <v>0</v>
      </c>
      <c r="H54" s="12">
        <f t="shared" si="11"/>
        <v>58.421052631578945</v>
      </c>
      <c r="I54" s="374">
        <f t="shared" si="12"/>
        <v>18450</v>
      </c>
      <c r="J54" s="375"/>
    </row>
    <row r="55" spans="1:10" ht="13.5" thickBot="1">
      <c r="A55" s="18" t="str">
        <f t="shared" si="5"/>
        <v>Club 8</v>
      </c>
      <c r="B55" s="81"/>
      <c r="C55" s="78">
        <f t="shared" si="6"/>
        <v>0</v>
      </c>
      <c r="D55" s="15">
        <f t="shared" si="7"/>
        <v>0</v>
      </c>
      <c r="E55" s="77">
        <f t="shared" si="8"/>
        <v>0</v>
      </c>
      <c r="F55" s="13">
        <f t="shared" si="9"/>
      </c>
      <c r="G55" s="13">
        <f t="shared" si="10"/>
      </c>
      <c r="H55" s="12">
        <f t="shared" si="11"/>
      </c>
      <c r="I55" s="374">
        <f t="shared" si="12"/>
        <v>0</v>
      </c>
      <c r="J55" s="375"/>
    </row>
    <row r="56" spans="1:10" ht="13.5" thickBot="1">
      <c r="A56" s="18" t="str">
        <f t="shared" si="5"/>
        <v>Club 9</v>
      </c>
      <c r="B56" s="80"/>
      <c r="C56" s="78">
        <f t="shared" si="6"/>
        <v>0</v>
      </c>
      <c r="D56" s="15">
        <f t="shared" si="7"/>
        <v>0</v>
      </c>
      <c r="E56" s="77">
        <f t="shared" si="8"/>
        <v>0</v>
      </c>
      <c r="F56" s="13">
        <f t="shared" si="9"/>
      </c>
      <c r="G56" s="13">
        <f t="shared" si="10"/>
      </c>
      <c r="H56" s="12">
        <f t="shared" si="11"/>
      </c>
      <c r="I56" s="374">
        <f t="shared" si="12"/>
        <v>0</v>
      </c>
      <c r="J56" s="375"/>
    </row>
    <row r="57" spans="1:10" ht="13.5" thickBot="1">
      <c r="A57" s="18" t="str">
        <f t="shared" si="5"/>
        <v>Club 10</v>
      </c>
      <c r="B57" s="79"/>
      <c r="C57" s="78">
        <f t="shared" si="6"/>
        <v>0</v>
      </c>
      <c r="D57" s="15">
        <f t="shared" si="7"/>
        <v>0</v>
      </c>
      <c r="E57" s="77">
        <f t="shared" si="8"/>
        <v>0</v>
      </c>
      <c r="F57" s="13">
        <f t="shared" si="9"/>
      </c>
      <c r="G57" s="13">
        <f t="shared" si="10"/>
      </c>
      <c r="H57" s="12">
        <f t="shared" si="11"/>
      </c>
      <c r="I57" s="374">
        <f t="shared" si="12"/>
        <v>0</v>
      </c>
      <c r="J57" s="375"/>
    </row>
    <row r="58" spans="1:10" ht="13.5" thickBot="1">
      <c r="A58" s="34" t="s">
        <v>4</v>
      </c>
      <c r="B58" s="76">
        <f>SUM(B48:B57)</f>
        <v>171</v>
      </c>
      <c r="C58" s="55">
        <f>SUM(C48:C57)</f>
        <v>104059</v>
      </c>
      <c r="D58" s="32">
        <f>SUM(D48:D57)</f>
        <v>1140</v>
      </c>
      <c r="E58" s="75">
        <f>SUM(E48:E57)</f>
        <v>8322</v>
      </c>
      <c r="F58" s="6">
        <f t="shared" si="9"/>
        <v>608.53216374269</v>
      </c>
      <c r="G58" s="6">
        <f t="shared" si="10"/>
        <v>6.666666666666667</v>
      </c>
      <c r="H58" s="5">
        <f t="shared" si="11"/>
        <v>48.666666666666664</v>
      </c>
      <c r="I58" s="378">
        <f>SUM(I48:J57)</f>
        <v>105199</v>
      </c>
      <c r="J58" s="379"/>
    </row>
    <row r="64" ht="13.5" thickBot="1"/>
    <row r="65" spans="1:10" ht="18.75" thickBot="1">
      <c r="A65" s="52" t="str">
        <f>A2</f>
        <v>ZONE 54</v>
      </c>
      <c r="B65" s="354" t="s">
        <v>47</v>
      </c>
      <c r="C65" s="355"/>
      <c r="D65" s="355"/>
      <c r="E65" s="355"/>
      <c r="F65" s="355"/>
      <c r="G65" s="355"/>
      <c r="H65" s="355"/>
      <c r="I65" s="355"/>
      <c r="J65" s="356"/>
    </row>
    <row r="66" spans="2:10" ht="13.5" thickBot="1"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372" t="s">
        <v>0</v>
      </c>
      <c r="B67" s="385" t="s">
        <v>44</v>
      </c>
      <c r="C67" s="358"/>
      <c r="D67" s="359"/>
      <c r="E67" s="385" t="s">
        <v>45</v>
      </c>
      <c r="F67" s="358"/>
      <c r="G67" s="359"/>
      <c r="H67" s="376"/>
      <c r="I67" s="377"/>
      <c r="J67" s="377"/>
    </row>
    <row r="68" spans="1:10" ht="13.5" thickBot="1">
      <c r="A68" s="373"/>
      <c r="B68" s="74" t="s">
        <v>1</v>
      </c>
      <c r="C68" s="71" t="s">
        <v>2</v>
      </c>
      <c r="D68" s="73" t="s">
        <v>3</v>
      </c>
      <c r="E68" s="74" t="s">
        <v>1</v>
      </c>
      <c r="F68" s="71" t="s">
        <v>2</v>
      </c>
      <c r="G68" s="73" t="s">
        <v>3</v>
      </c>
      <c r="H68" s="40"/>
      <c r="I68" s="42"/>
      <c r="J68" s="42"/>
    </row>
    <row r="69" spans="1:10" ht="13.5" thickBot="1">
      <c r="A69" s="18" t="str">
        <f aca="true" t="shared" si="13" ref="A69:A78">A6</f>
        <v>BARR</v>
      </c>
      <c r="B69" s="47">
        <v>2000</v>
      </c>
      <c r="C69" s="66"/>
      <c r="D69" s="65"/>
      <c r="E69" s="47"/>
      <c r="F69" s="66"/>
      <c r="G69" s="65"/>
      <c r="H69" s="60"/>
      <c r="I69" s="39"/>
      <c r="J69" s="39"/>
    </row>
    <row r="70" spans="1:10" ht="13.5" thickBot="1">
      <c r="A70" s="18" t="str">
        <f t="shared" si="13"/>
        <v>BENFELD  ERSTEIN</v>
      </c>
      <c r="B70" s="69">
        <v>1000</v>
      </c>
      <c r="C70" s="68"/>
      <c r="D70" s="67"/>
      <c r="E70" s="69"/>
      <c r="F70" s="68"/>
      <c r="G70" s="67"/>
      <c r="H70" s="60"/>
      <c r="I70" s="39"/>
      <c r="J70" s="39"/>
    </row>
    <row r="71" spans="1:10" ht="13.5" thickBot="1">
      <c r="A71" s="18" t="str">
        <f t="shared" si="13"/>
        <v>EBERSHEIM PLAINE D'ALSACE</v>
      </c>
      <c r="B71" s="47"/>
      <c r="C71" s="66"/>
      <c r="D71" s="65"/>
      <c r="E71" s="47"/>
      <c r="F71" s="66"/>
      <c r="G71" s="65"/>
      <c r="H71" s="60"/>
      <c r="I71" s="39"/>
      <c r="J71" s="39"/>
    </row>
    <row r="72" spans="1:10" ht="13.5" thickBot="1">
      <c r="A72" s="18" t="str">
        <f t="shared" si="13"/>
        <v>MOLSHEIM VALLEE DE LA BRUCHE</v>
      </c>
      <c r="B72" s="69"/>
      <c r="C72" s="68"/>
      <c r="D72" s="67"/>
      <c r="E72" s="69"/>
      <c r="F72" s="68"/>
      <c r="G72" s="67">
        <v>32</v>
      </c>
      <c r="H72" s="60"/>
      <c r="I72" s="39"/>
      <c r="J72" s="39"/>
    </row>
    <row r="73" spans="1:10" ht="13.5" thickBot="1">
      <c r="A73" s="18" t="str">
        <f t="shared" si="13"/>
        <v>OBERNAI</v>
      </c>
      <c r="B73" s="47"/>
      <c r="C73" s="66"/>
      <c r="D73" s="65"/>
      <c r="E73" s="47"/>
      <c r="F73" s="66"/>
      <c r="G73" s="65"/>
      <c r="H73" s="60"/>
      <c r="I73" s="39"/>
      <c r="J73" s="39"/>
    </row>
    <row r="74" spans="1:10" ht="13.5" thickBot="1">
      <c r="A74" s="18" t="str">
        <f t="shared" si="13"/>
        <v>SELESTAT HAUT KOENIGSBOURG</v>
      </c>
      <c r="B74" s="69"/>
      <c r="C74" s="68"/>
      <c r="D74" s="67"/>
      <c r="E74" s="69"/>
      <c r="F74" s="68"/>
      <c r="G74" s="67"/>
      <c r="H74" s="60"/>
      <c r="I74" s="39"/>
      <c r="J74" s="39"/>
    </row>
    <row r="75" spans="1:10" ht="13.5" thickBot="1">
      <c r="A75" s="18" t="str">
        <f t="shared" si="13"/>
        <v>SELESTAT HUMANISME</v>
      </c>
      <c r="B75" s="47"/>
      <c r="C75" s="66"/>
      <c r="D75" s="65"/>
      <c r="E75" s="47"/>
      <c r="F75" s="66"/>
      <c r="G75" s="65"/>
      <c r="H75" s="60"/>
      <c r="I75" s="39"/>
      <c r="J75" s="39"/>
    </row>
    <row r="76" spans="1:10" ht="13.5" thickBot="1">
      <c r="A76" s="18" t="str">
        <f t="shared" si="13"/>
        <v>Club 8</v>
      </c>
      <c r="B76" s="69"/>
      <c r="C76" s="68"/>
      <c r="D76" s="67"/>
      <c r="E76" s="69"/>
      <c r="F76" s="68"/>
      <c r="G76" s="67"/>
      <c r="H76" s="60"/>
      <c r="I76" s="39"/>
      <c r="J76" s="39"/>
    </row>
    <row r="77" spans="1:10" ht="13.5" thickBot="1">
      <c r="A77" s="18" t="str">
        <f t="shared" si="13"/>
        <v>Club 9</v>
      </c>
      <c r="B77" s="47"/>
      <c r="C77" s="66"/>
      <c r="D77" s="65"/>
      <c r="E77" s="47"/>
      <c r="F77" s="66"/>
      <c r="G77" s="65"/>
      <c r="H77" s="60"/>
      <c r="I77" s="39"/>
      <c r="J77" s="39"/>
    </row>
    <row r="78" spans="1:10" ht="13.5" thickBot="1">
      <c r="A78" s="18" t="str">
        <f t="shared" si="13"/>
        <v>Club 10</v>
      </c>
      <c r="B78" s="64"/>
      <c r="C78" s="63"/>
      <c r="D78" s="62"/>
      <c r="E78" s="64"/>
      <c r="F78" s="63"/>
      <c r="G78" s="62"/>
      <c r="H78" s="60"/>
      <c r="I78" s="39"/>
      <c r="J78" s="39"/>
    </row>
    <row r="79" spans="1:10" ht="13.5" thickBot="1">
      <c r="A79" s="10" t="s">
        <v>4</v>
      </c>
      <c r="B79" s="61">
        <f aca="true" t="shared" si="14" ref="B79:G79">SUM(B69:B78)</f>
        <v>3000</v>
      </c>
      <c r="C79" s="61">
        <f t="shared" si="14"/>
        <v>0</v>
      </c>
      <c r="D79" s="61">
        <f t="shared" si="14"/>
        <v>0</v>
      </c>
      <c r="E79" s="61">
        <f t="shared" si="14"/>
        <v>0</v>
      </c>
      <c r="F79" s="61">
        <f t="shared" si="14"/>
        <v>0</v>
      </c>
      <c r="G79" s="61">
        <f t="shared" si="14"/>
        <v>32</v>
      </c>
      <c r="H79" s="60"/>
      <c r="I79" s="39"/>
      <c r="J79" s="39"/>
    </row>
    <row r="80" ht="13.5" thickBot="1"/>
    <row r="81" spans="1:10" ht="12.75">
      <c r="A81" s="372" t="s">
        <v>0</v>
      </c>
      <c r="B81" s="357" t="s">
        <v>14</v>
      </c>
      <c r="C81" s="358"/>
      <c r="D81" s="359"/>
      <c r="E81" s="384" t="s">
        <v>46</v>
      </c>
      <c r="F81" s="358"/>
      <c r="G81" s="383"/>
      <c r="H81" s="376"/>
      <c r="I81" s="377"/>
      <c r="J81" s="377"/>
    </row>
    <row r="82" spans="1:10" ht="13.5" thickBot="1">
      <c r="A82" s="373"/>
      <c r="B82" s="74" t="s">
        <v>1</v>
      </c>
      <c r="C82" s="71" t="s">
        <v>2</v>
      </c>
      <c r="D82" s="73" t="s">
        <v>3</v>
      </c>
      <c r="E82" s="72" t="s">
        <v>1</v>
      </c>
      <c r="F82" s="71" t="s">
        <v>2</v>
      </c>
      <c r="G82" s="70" t="s">
        <v>3</v>
      </c>
      <c r="H82" s="40"/>
      <c r="I82" s="42"/>
      <c r="J82" s="42"/>
    </row>
    <row r="83" spans="1:10" ht="13.5" thickBot="1">
      <c r="A83" s="18" t="str">
        <f aca="true" t="shared" si="15" ref="A83:A92">A6</f>
        <v>BARR</v>
      </c>
      <c r="B83" s="47">
        <v>2000</v>
      </c>
      <c r="C83" s="66"/>
      <c r="D83" s="65">
        <v>60</v>
      </c>
      <c r="E83" s="47"/>
      <c r="F83" s="66"/>
      <c r="G83" s="65"/>
      <c r="H83" s="60"/>
      <c r="I83" s="39"/>
      <c r="J83" s="39"/>
    </row>
    <row r="84" spans="1:10" ht="13.5" thickBot="1">
      <c r="A84" s="18" t="str">
        <f t="shared" si="15"/>
        <v>BENFELD  ERSTEIN</v>
      </c>
      <c r="B84" s="69">
        <v>1213</v>
      </c>
      <c r="C84" s="68"/>
      <c r="D84" s="67">
        <v>68</v>
      </c>
      <c r="E84" s="69"/>
      <c r="F84" s="68"/>
      <c r="G84" s="67"/>
      <c r="H84" s="60"/>
      <c r="I84" s="39"/>
      <c r="J84" s="39"/>
    </row>
    <row r="85" spans="1:10" ht="13.5" thickBot="1">
      <c r="A85" s="18" t="str">
        <f t="shared" si="15"/>
        <v>EBERSHEIM PLAINE D'ALSACE</v>
      </c>
      <c r="B85" s="47"/>
      <c r="C85" s="66"/>
      <c r="D85" s="65"/>
      <c r="E85" s="47"/>
      <c r="F85" s="66"/>
      <c r="G85" s="65"/>
      <c r="H85" s="60"/>
      <c r="I85" s="39"/>
      <c r="J85" s="39"/>
    </row>
    <row r="86" spans="1:10" ht="13.5" thickBot="1">
      <c r="A86" s="18" t="str">
        <f t="shared" si="15"/>
        <v>MOLSHEIM VALLEE DE LA BRUCHE</v>
      </c>
      <c r="B86" s="69"/>
      <c r="C86" s="68"/>
      <c r="D86" s="67"/>
      <c r="E86" s="69"/>
      <c r="F86" s="68"/>
      <c r="G86" s="67"/>
      <c r="H86" s="60"/>
      <c r="I86" s="39"/>
      <c r="J86" s="39"/>
    </row>
    <row r="87" spans="1:10" ht="13.5" thickBot="1">
      <c r="A87" s="18" t="str">
        <f t="shared" si="15"/>
        <v>OBERNAI</v>
      </c>
      <c r="B87" s="47"/>
      <c r="C87" s="66"/>
      <c r="D87" s="65"/>
      <c r="E87" s="47">
        <v>3000</v>
      </c>
      <c r="F87" s="66"/>
      <c r="G87" s="65">
        <v>5</v>
      </c>
      <c r="H87" s="60"/>
      <c r="I87" s="39"/>
      <c r="J87" s="39"/>
    </row>
    <row r="88" spans="1:10" ht="13.5" thickBot="1">
      <c r="A88" s="18" t="str">
        <f t="shared" si="15"/>
        <v>SELESTAT HAUT KOENIGSBOURG</v>
      </c>
      <c r="B88" s="69"/>
      <c r="C88" s="68"/>
      <c r="D88" s="67"/>
      <c r="E88" s="69"/>
      <c r="F88" s="68"/>
      <c r="G88" s="67"/>
      <c r="H88" s="60"/>
      <c r="I88" s="39"/>
      <c r="J88" s="39"/>
    </row>
    <row r="89" spans="1:10" ht="13.5" thickBot="1">
      <c r="A89" s="18" t="str">
        <f t="shared" si="15"/>
        <v>SELESTAT HUMANISME</v>
      </c>
      <c r="B89" s="47"/>
      <c r="C89" s="66"/>
      <c r="D89" s="65"/>
      <c r="E89" s="47"/>
      <c r="F89" s="66"/>
      <c r="G89" s="65"/>
      <c r="H89" s="60"/>
      <c r="I89" s="39"/>
      <c r="J89" s="39"/>
    </row>
    <row r="90" spans="1:10" ht="13.5" thickBot="1">
      <c r="A90" s="18" t="str">
        <f t="shared" si="15"/>
        <v>Club 8</v>
      </c>
      <c r="B90" s="69"/>
      <c r="C90" s="68"/>
      <c r="D90" s="67"/>
      <c r="E90" s="69"/>
      <c r="F90" s="68"/>
      <c r="G90" s="67"/>
      <c r="H90" s="60"/>
      <c r="I90" s="39"/>
      <c r="J90" s="39"/>
    </row>
    <row r="91" spans="1:10" ht="13.5" thickBot="1">
      <c r="A91" s="18" t="str">
        <f t="shared" si="15"/>
        <v>Club 9</v>
      </c>
      <c r="B91" s="47"/>
      <c r="C91" s="66"/>
      <c r="D91" s="65"/>
      <c r="E91" s="47"/>
      <c r="F91" s="66"/>
      <c r="G91" s="65"/>
      <c r="H91" s="60"/>
      <c r="I91" s="39"/>
      <c r="J91" s="39"/>
    </row>
    <row r="92" spans="1:10" ht="13.5" thickBot="1">
      <c r="A92" s="18" t="str">
        <f t="shared" si="15"/>
        <v>Club 10</v>
      </c>
      <c r="B92" s="64"/>
      <c r="C92" s="63"/>
      <c r="D92" s="62"/>
      <c r="E92" s="64"/>
      <c r="F92" s="63"/>
      <c r="G92" s="62"/>
      <c r="H92" s="60"/>
      <c r="I92" s="39"/>
      <c r="J92" s="39"/>
    </row>
    <row r="93" spans="1:10" ht="13.5" thickBot="1">
      <c r="A93" s="10" t="s">
        <v>4</v>
      </c>
      <c r="B93" s="61">
        <f aca="true" t="shared" si="16" ref="B93:G93">SUM(B83:B92)</f>
        <v>3213</v>
      </c>
      <c r="C93" s="61">
        <f t="shared" si="16"/>
        <v>0</v>
      </c>
      <c r="D93" s="61">
        <f t="shared" si="16"/>
        <v>128</v>
      </c>
      <c r="E93" s="61">
        <f t="shared" si="16"/>
        <v>3000</v>
      </c>
      <c r="F93" s="61">
        <f t="shared" si="16"/>
        <v>0</v>
      </c>
      <c r="G93" s="61">
        <f t="shared" si="16"/>
        <v>5</v>
      </c>
      <c r="H93" s="60"/>
      <c r="I93" s="39"/>
      <c r="J93" s="39"/>
    </row>
    <row r="95" ht="13.5" thickBot="1"/>
    <row r="96" spans="1:10" ht="12.75">
      <c r="A96" s="380" t="s">
        <v>0</v>
      </c>
      <c r="B96" s="365" t="s">
        <v>76</v>
      </c>
      <c r="C96" s="382" t="s">
        <v>20</v>
      </c>
      <c r="D96" s="358"/>
      <c r="E96" s="383"/>
      <c r="F96" s="360" t="s">
        <v>6</v>
      </c>
      <c r="G96" s="361"/>
      <c r="H96" s="362"/>
      <c r="I96" s="386" t="s">
        <v>5</v>
      </c>
      <c r="J96" s="364"/>
    </row>
    <row r="97" spans="1:10" ht="13.5" thickBot="1">
      <c r="A97" s="381"/>
      <c r="B97" s="366"/>
      <c r="C97" s="20" t="s">
        <v>1</v>
      </c>
      <c r="D97" s="20" t="s">
        <v>2</v>
      </c>
      <c r="E97" s="22" t="s">
        <v>3</v>
      </c>
      <c r="F97" s="21" t="s">
        <v>1</v>
      </c>
      <c r="G97" s="20" t="s">
        <v>2</v>
      </c>
      <c r="H97" s="19" t="s">
        <v>3</v>
      </c>
      <c r="I97" s="387" t="s">
        <v>7</v>
      </c>
      <c r="J97" s="368"/>
    </row>
    <row r="98" spans="1:10" ht="13.5" thickBot="1">
      <c r="A98" s="18" t="str">
        <f aca="true" t="shared" si="17" ref="A98:A107">A6</f>
        <v>BARR</v>
      </c>
      <c r="B98" s="17">
        <f aca="true" t="shared" si="18" ref="B98:B107">B48</f>
        <v>34</v>
      </c>
      <c r="C98" s="16">
        <f aca="true" t="shared" si="19" ref="C98:C107">B69+E69+B83+E83</f>
        <v>4000</v>
      </c>
      <c r="D98" s="15">
        <f aca="true" t="shared" si="20" ref="D98:D107">C69+F69+C83+F83</f>
        <v>0</v>
      </c>
      <c r="E98" s="14">
        <f aca="true" t="shared" si="21" ref="E98:E107">D69+G69+D83+G83</f>
        <v>60</v>
      </c>
      <c r="F98" s="13">
        <f aca="true" t="shared" si="22" ref="F98:F108">IF($B98=0,"",C98/$B98)</f>
        <v>117.6470588235294</v>
      </c>
      <c r="G98" s="13">
        <f aca="true" t="shared" si="23" ref="G98:G108">IF($B98=0,"",D98/$B98)</f>
        <v>0</v>
      </c>
      <c r="H98" s="12">
        <f aca="true" t="shared" si="24" ref="H98:H108">IF($B98=0,"",E98/$B98)</f>
        <v>1.7647058823529411</v>
      </c>
      <c r="I98" s="374">
        <f aca="true" t="shared" si="25" ref="I98:I107">C98+D98</f>
        <v>4000</v>
      </c>
      <c r="J98" s="375"/>
    </row>
    <row r="99" spans="1:10" ht="13.5" thickBot="1">
      <c r="A99" s="18" t="str">
        <f t="shared" si="17"/>
        <v>BENFELD  ERSTEIN</v>
      </c>
      <c r="B99" s="17">
        <f t="shared" si="18"/>
        <v>18</v>
      </c>
      <c r="C99" s="16">
        <f t="shared" si="19"/>
        <v>2213</v>
      </c>
      <c r="D99" s="15">
        <f t="shared" si="20"/>
        <v>0</v>
      </c>
      <c r="E99" s="14">
        <f t="shared" si="21"/>
        <v>68</v>
      </c>
      <c r="F99" s="13">
        <f t="shared" si="22"/>
        <v>122.94444444444444</v>
      </c>
      <c r="G99" s="13">
        <f t="shared" si="23"/>
        <v>0</v>
      </c>
      <c r="H99" s="12">
        <f t="shared" si="24"/>
        <v>3.7777777777777777</v>
      </c>
      <c r="I99" s="374">
        <f t="shared" si="25"/>
        <v>2213</v>
      </c>
      <c r="J99" s="375"/>
    </row>
    <row r="100" spans="1:10" ht="13.5" thickBot="1">
      <c r="A100" s="18" t="str">
        <f t="shared" si="17"/>
        <v>EBERSHEIM PLAINE D'ALSACE</v>
      </c>
      <c r="B100" s="17">
        <f t="shared" si="18"/>
        <v>33</v>
      </c>
      <c r="C100" s="16">
        <f t="shared" si="19"/>
        <v>0</v>
      </c>
      <c r="D100" s="15">
        <f t="shared" si="20"/>
        <v>0</v>
      </c>
      <c r="E100" s="14">
        <f t="shared" si="21"/>
        <v>0</v>
      </c>
      <c r="F100" s="13">
        <f t="shared" si="22"/>
        <v>0</v>
      </c>
      <c r="G100" s="13">
        <f t="shared" si="23"/>
        <v>0</v>
      </c>
      <c r="H100" s="12">
        <f t="shared" si="24"/>
        <v>0</v>
      </c>
      <c r="I100" s="374">
        <f t="shared" si="25"/>
        <v>0</v>
      </c>
      <c r="J100" s="375"/>
    </row>
    <row r="101" spans="1:10" ht="13.5" thickBot="1">
      <c r="A101" s="18" t="str">
        <f t="shared" si="17"/>
        <v>MOLSHEIM VALLEE DE LA BRUCHE</v>
      </c>
      <c r="B101" s="17">
        <f t="shared" si="18"/>
        <v>19</v>
      </c>
      <c r="C101" s="16">
        <f t="shared" si="19"/>
        <v>0</v>
      </c>
      <c r="D101" s="15">
        <f t="shared" si="20"/>
        <v>0</v>
      </c>
      <c r="E101" s="14">
        <f t="shared" si="21"/>
        <v>32</v>
      </c>
      <c r="F101" s="13">
        <f t="shared" si="22"/>
        <v>0</v>
      </c>
      <c r="G101" s="13">
        <f t="shared" si="23"/>
        <v>0</v>
      </c>
      <c r="H101" s="12">
        <f t="shared" si="24"/>
        <v>1.6842105263157894</v>
      </c>
      <c r="I101" s="374">
        <f t="shared" si="25"/>
        <v>0</v>
      </c>
      <c r="J101" s="375"/>
    </row>
    <row r="102" spans="1:10" ht="13.5" thickBot="1">
      <c r="A102" s="18" t="str">
        <f t="shared" si="17"/>
        <v>OBERNAI</v>
      </c>
      <c r="B102" s="17">
        <f t="shared" si="18"/>
        <v>28</v>
      </c>
      <c r="C102" s="16">
        <f t="shared" si="19"/>
        <v>3000</v>
      </c>
      <c r="D102" s="15">
        <f t="shared" si="20"/>
        <v>0</v>
      </c>
      <c r="E102" s="14">
        <f t="shared" si="21"/>
        <v>5</v>
      </c>
      <c r="F102" s="13">
        <f t="shared" si="22"/>
        <v>107.14285714285714</v>
      </c>
      <c r="G102" s="13">
        <f t="shared" si="23"/>
        <v>0</v>
      </c>
      <c r="H102" s="12">
        <f t="shared" si="24"/>
        <v>0.17857142857142858</v>
      </c>
      <c r="I102" s="374">
        <f t="shared" si="25"/>
        <v>3000</v>
      </c>
      <c r="J102" s="375"/>
    </row>
    <row r="103" spans="1:10" ht="13.5" thickBot="1">
      <c r="A103" s="18" t="str">
        <f t="shared" si="17"/>
        <v>SELESTAT HAUT KOENIGSBOURG</v>
      </c>
      <c r="B103" s="17">
        <f t="shared" si="18"/>
        <v>20</v>
      </c>
      <c r="C103" s="16">
        <f t="shared" si="19"/>
        <v>0</v>
      </c>
      <c r="D103" s="15">
        <f t="shared" si="20"/>
        <v>0</v>
      </c>
      <c r="E103" s="14">
        <f t="shared" si="21"/>
        <v>0</v>
      </c>
      <c r="F103" s="13">
        <f t="shared" si="22"/>
        <v>0</v>
      </c>
      <c r="G103" s="13">
        <f t="shared" si="23"/>
        <v>0</v>
      </c>
      <c r="H103" s="12">
        <f t="shared" si="24"/>
        <v>0</v>
      </c>
      <c r="I103" s="374">
        <f t="shared" si="25"/>
        <v>0</v>
      </c>
      <c r="J103" s="375"/>
    </row>
    <row r="104" spans="1:10" ht="13.5" thickBot="1">
      <c r="A104" s="18" t="str">
        <f t="shared" si="17"/>
        <v>SELESTAT HUMANISME</v>
      </c>
      <c r="B104" s="17">
        <f t="shared" si="18"/>
        <v>19</v>
      </c>
      <c r="C104" s="16">
        <f t="shared" si="19"/>
        <v>0</v>
      </c>
      <c r="D104" s="15">
        <f t="shared" si="20"/>
        <v>0</v>
      </c>
      <c r="E104" s="14">
        <f t="shared" si="21"/>
        <v>0</v>
      </c>
      <c r="F104" s="13">
        <f t="shared" si="22"/>
        <v>0</v>
      </c>
      <c r="G104" s="13">
        <f t="shared" si="23"/>
        <v>0</v>
      </c>
      <c r="H104" s="12">
        <f t="shared" si="24"/>
        <v>0</v>
      </c>
      <c r="I104" s="374">
        <f t="shared" si="25"/>
        <v>0</v>
      </c>
      <c r="J104" s="375"/>
    </row>
    <row r="105" spans="1:10" ht="13.5" thickBot="1">
      <c r="A105" s="18" t="str">
        <f t="shared" si="17"/>
        <v>Club 8</v>
      </c>
      <c r="B105" s="17">
        <f t="shared" si="18"/>
        <v>0</v>
      </c>
      <c r="C105" s="16">
        <f t="shared" si="19"/>
        <v>0</v>
      </c>
      <c r="D105" s="15">
        <f t="shared" si="20"/>
        <v>0</v>
      </c>
      <c r="E105" s="14">
        <f t="shared" si="21"/>
        <v>0</v>
      </c>
      <c r="F105" s="13">
        <f t="shared" si="22"/>
      </c>
      <c r="G105" s="13">
        <f t="shared" si="23"/>
      </c>
      <c r="H105" s="12">
        <f t="shared" si="24"/>
      </c>
      <c r="I105" s="374">
        <f t="shared" si="25"/>
        <v>0</v>
      </c>
      <c r="J105" s="375"/>
    </row>
    <row r="106" spans="1:10" ht="13.5" thickBot="1">
      <c r="A106" s="18" t="str">
        <f t="shared" si="17"/>
        <v>Club 9</v>
      </c>
      <c r="B106" s="17">
        <f t="shared" si="18"/>
        <v>0</v>
      </c>
      <c r="C106" s="16">
        <f t="shared" si="19"/>
        <v>0</v>
      </c>
      <c r="D106" s="15">
        <f t="shared" si="20"/>
        <v>0</v>
      </c>
      <c r="E106" s="14">
        <f t="shared" si="21"/>
        <v>0</v>
      </c>
      <c r="F106" s="13">
        <f t="shared" si="22"/>
      </c>
      <c r="G106" s="13">
        <f t="shared" si="23"/>
      </c>
      <c r="H106" s="12">
        <f t="shared" si="24"/>
      </c>
      <c r="I106" s="374">
        <f t="shared" si="25"/>
        <v>0</v>
      </c>
      <c r="J106" s="375"/>
    </row>
    <row r="107" spans="1:10" ht="13.5" thickBot="1">
      <c r="A107" s="18" t="str">
        <f t="shared" si="17"/>
        <v>Club 10</v>
      </c>
      <c r="B107" s="59">
        <f t="shared" si="18"/>
        <v>0</v>
      </c>
      <c r="C107" s="16">
        <f t="shared" si="19"/>
        <v>0</v>
      </c>
      <c r="D107" s="15">
        <f t="shared" si="20"/>
        <v>0</v>
      </c>
      <c r="E107" s="14">
        <f t="shared" si="21"/>
        <v>0</v>
      </c>
      <c r="F107" s="13">
        <f t="shared" si="22"/>
      </c>
      <c r="G107" s="13">
        <f t="shared" si="23"/>
      </c>
      <c r="H107" s="12">
        <f t="shared" si="24"/>
      </c>
      <c r="I107" s="374">
        <f t="shared" si="25"/>
        <v>0</v>
      </c>
      <c r="J107" s="375"/>
    </row>
    <row r="108" spans="1:10" ht="13.5" thickBot="1">
      <c r="A108" s="34" t="s">
        <v>4</v>
      </c>
      <c r="B108" s="10">
        <f>SUM(B98:B107)</f>
        <v>171</v>
      </c>
      <c r="C108" s="33">
        <f>SUM(C98:C107)</f>
        <v>9213</v>
      </c>
      <c r="D108" s="32">
        <f>SUM(D98:D107)</f>
        <v>0</v>
      </c>
      <c r="E108" s="32">
        <f>SUM(E98:E107)</f>
        <v>165</v>
      </c>
      <c r="F108" s="6">
        <f t="shared" si="22"/>
        <v>53.87719298245614</v>
      </c>
      <c r="G108" s="6">
        <f t="shared" si="23"/>
        <v>0</v>
      </c>
      <c r="H108" s="5">
        <f t="shared" si="24"/>
        <v>0.9649122807017544</v>
      </c>
      <c r="I108" s="378">
        <f>SUM(I98:J107)</f>
        <v>9213</v>
      </c>
      <c r="J108" s="379"/>
    </row>
    <row r="109" spans="1:10" ht="13.5" thickBot="1">
      <c r="A109" s="26"/>
      <c r="B109" s="26"/>
      <c r="C109" s="26"/>
      <c r="D109" s="26"/>
      <c r="E109" s="26"/>
      <c r="F109" s="54"/>
      <c r="G109" s="54"/>
      <c r="H109" s="54"/>
      <c r="I109" s="26"/>
      <c r="J109" s="26"/>
    </row>
    <row r="110" spans="1:10" ht="12.75" customHeight="1">
      <c r="A110" s="380" t="s">
        <v>0</v>
      </c>
      <c r="B110" s="357" t="s">
        <v>15</v>
      </c>
      <c r="C110" s="358"/>
      <c r="D110" s="359"/>
      <c r="E110" s="26"/>
      <c r="F110" s="54"/>
      <c r="G110" s="54"/>
      <c r="H110" s="54"/>
      <c r="I110" s="26"/>
      <c r="J110" s="26"/>
    </row>
    <row r="111" spans="1:10" ht="13.5" customHeight="1" thickBot="1">
      <c r="A111" s="381"/>
      <c r="B111" s="388" t="s">
        <v>1</v>
      </c>
      <c r="C111" s="389"/>
      <c r="D111" s="390"/>
      <c r="E111" s="26"/>
      <c r="F111" s="54"/>
      <c r="G111" s="54"/>
      <c r="H111" s="54"/>
      <c r="I111" s="26"/>
      <c r="J111" s="26"/>
    </row>
    <row r="112" spans="1:10" ht="13.5" thickBot="1">
      <c r="A112" s="58" t="str">
        <f aca="true" t="shared" si="26" ref="A112:A121">A20</f>
        <v>BARR</v>
      </c>
      <c r="B112" s="38"/>
      <c r="C112" s="56"/>
      <c r="D112" s="38"/>
      <c r="E112" s="26"/>
      <c r="F112" s="54"/>
      <c r="G112" s="54"/>
      <c r="H112" s="54"/>
      <c r="I112" s="26"/>
      <c r="J112" s="26"/>
    </row>
    <row r="113" spans="1:10" ht="13.5" thickBot="1">
      <c r="A113" s="58" t="str">
        <f t="shared" si="26"/>
        <v>BENFELD  ERSTEIN</v>
      </c>
      <c r="B113" s="38"/>
      <c r="C113" s="56"/>
      <c r="D113" s="38"/>
      <c r="E113" s="26"/>
      <c r="F113" s="54"/>
      <c r="G113" s="54"/>
      <c r="H113" s="54"/>
      <c r="I113" s="26"/>
      <c r="J113" s="26"/>
    </row>
    <row r="114" spans="1:10" ht="13.5" thickBot="1">
      <c r="A114" s="58" t="str">
        <f t="shared" si="26"/>
        <v>EBERSHEIM PLAINE D'ALSACE</v>
      </c>
      <c r="B114" s="38"/>
      <c r="C114" s="56"/>
      <c r="D114" s="38"/>
      <c r="E114" s="26"/>
      <c r="F114" s="54"/>
      <c r="G114" s="54"/>
      <c r="H114" s="54"/>
      <c r="I114" s="26"/>
      <c r="J114" s="26"/>
    </row>
    <row r="115" spans="1:10" ht="13.5" thickBot="1">
      <c r="A115" s="58" t="str">
        <f t="shared" si="26"/>
        <v>MOLSHEIM VALLEE DE LA BRUCHE</v>
      </c>
      <c r="B115" s="38"/>
      <c r="C115" s="56"/>
      <c r="D115" s="38"/>
      <c r="E115" s="26"/>
      <c r="F115" s="54"/>
      <c r="G115" s="54"/>
      <c r="H115" s="54"/>
      <c r="I115" s="26"/>
      <c r="J115" s="26"/>
    </row>
    <row r="116" spans="1:10" ht="13.5" thickBot="1">
      <c r="A116" s="58" t="str">
        <f t="shared" si="26"/>
        <v>OBERNAI</v>
      </c>
      <c r="B116" s="38"/>
      <c r="C116" s="56">
        <v>2000</v>
      </c>
      <c r="D116" s="38"/>
      <c r="E116" s="26"/>
      <c r="F116" s="54"/>
      <c r="G116" s="54"/>
      <c r="H116" s="54"/>
      <c r="I116" s="26"/>
      <c r="J116" s="26"/>
    </row>
    <row r="117" spans="1:10" ht="13.5" thickBot="1">
      <c r="A117" s="58" t="str">
        <f t="shared" si="26"/>
        <v>SELESTAT HAUT KOENIGSBOURG</v>
      </c>
      <c r="B117" s="38"/>
      <c r="C117" s="56"/>
      <c r="D117" s="38"/>
      <c r="E117" s="26"/>
      <c r="F117" s="54"/>
      <c r="G117" s="54"/>
      <c r="H117" s="54"/>
      <c r="I117" s="26"/>
      <c r="J117" s="26"/>
    </row>
    <row r="118" spans="1:10" ht="13.5" thickBot="1">
      <c r="A118" s="58" t="str">
        <f t="shared" si="26"/>
        <v>SELESTAT HUMANISME</v>
      </c>
      <c r="B118" s="38"/>
      <c r="C118" s="56"/>
      <c r="D118" s="38"/>
      <c r="E118" s="26"/>
      <c r="F118" s="54"/>
      <c r="G118" s="54"/>
      <c r="H118" s="54"/>
      <c r="I118" s="26"/>
      <c r="J118" s="26"/>
    </row>
    <row r="119" spans="1:10" ht="13.5" thickBot="1">
      <c r="A119" s="58" t="str">
        <f t="shared" si="26"/>
        <v>Club 8</v>
      </c>
      <c r="B119" s="38"/>
      <c r="C119" s="56"/>
      <c r="D119" s="38"/>
      <c r="E119" s="26"/>
      <c r="F119" s="54"/>
      <c r="G119" s="54"/>
      <c r="H119" s="54"/>
      <c r="I119" s="26"/>
      <c r="J119" s="26"/>
    </row>
    <row r="120" spans="1:10" ht="13.5" thickBot="1">
      <c r="A120" s="58" t="str">
        <f t="shared" si="26"/>
        <v>Club 9</v>
      </c>
      <c r="B120" s="38"/>
      <c r="C120" s="56"/>
      <c r="D120" s="38"/>
      <c r="E120" s="26"/>
      <c r="F120" s="54"/>
      <c r="G120" s="54"/>
      <c r="H120" s="54"/>
      <c r="I120" s="26"/>
      <c r="J120" s="26"/>
    </row>
    <row r="121" spans="1:10" ht="13.5" thickBot="1">
      <c r="A121" s="57" t="str">
        <f t="shared" si="26"/>
        <v>Club 10</v>
      </c>
      <c r="B121" s="38"/>
      <c r="C121" s="56"/>
      <c r="D121" s="38"/>
      <c r="E121" s="26"/>
      <c r="F121" s="54"/>
      <c r="G121" s="54"/>
      <c r="H121" s="54"/>
      <c r="I121" s="26"/>
      <c r="J121" s="26"/>
    </row>
    <row r="122" spans="1:10" ht="13.5" thickBot="1">
      <c r="A122" s="55" t="s">
        <v>4</v>
      </c>
      <c r="B122" s="38"/>
      <c r="C122" s="44">
        <f>SUM(C112:C121)</f>
        <v>2000</v>
      </c>
      <c r="D122" s="38"/>
      <c r="E122" s="26"/>
      <c r="F122" s="54"/>
      <c r="G122" s="54"/>
      <c r="H122" s="54"/>
      <c r="I122" s="26"/>
      <c r="J122" s="26"/>
    </row>
    <row r="123" spans="1:10" ht="12.75" customHeight="1">
      <c r="A123" s="395"/>
      <c r="B123" s="377"/>
      <c r="C123" s="377"/>
      <c r="D123" s="53"/>
      <c r="E123" s="377"/>
      <c r="F123" s="377"/>
      <c r="G123" s="377"/>
      <c r="H123" s="394"/>
      <c r="I123" s="394"/>
      <c r="J123" s="394"/>
    </row>
    <row r="124" spans="1:10" ht="13.5" customHeight="1" thickBot="1">
      <c r="A124" s="395"/>
      <c r="B124" s="42"/>
      <c r="C124" s="42"/>
      <c r="D124" s="42"/>
      <c r="E124" s="396"/>
      <c r="F124" s="396"/>
      <c r="G124" s="396"/>
      <c r="H124" s="41"/>
      <c r="I124" s="41"/>
      <c r="J124" s="41"/>
    </row>
    <row r="125" spans="1:10" ht="18.75" customHeight="1" thickBot="1">
      <c r="A125" s="52" t="str">
        <f>A2</f>
        <v>ZONE 54</v>
      </c>
      <c r="B125" s="354" t="s">
        <v>9</v>
      </c>
      <c r="C125" s="355"/>
      <c r="D125" s="355"/>
      <c r="E125" s="355"/>
      <c r="F125" s="355"/>
      <c r="G125" s="355"/>
      <c r="H125" s="355"/>
      <c r="I125" s="355"/>
      <c r="J125" s="356"/>
    </row>
    <row r="126" spans="2:10" ht="13.5" thickBot="1"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 customHeight="1">
      <c r="A127" s="50" t="s">
        <v>0</v>
      </c>
      <c r="B127" s="391" t="s">
        <v>16</v>
      </c>
      <c r="C127" s="392"/>
      <c r="D127" s="393"/>
      <c r="E127" s="391" t="s">
        <v>17</v>
      </c>
      <c r="F127" s="392"/>
      <c r="G127" s="393"/>
      <c r="H127" s="391" t="s">
        <v>18</v>
      </c>
      <c r="I127" s="392"/>
      <c r="J127" s="393"/>
    </row>
    <row r="128" spans="1:10" ht="13.5" customHeight="1" thickBot="1">
      <c r="A128" s="49"/>
      <c r="B128" s="21" t="s">
        <v>1</v>
      </c>
      <c r="C128" s="20" t="s">
        <v>2</v>
      </c>
      <c r="D128" s="19" t="s">
        <v>3</v>
      </c>
      <c r="E128" s="35" t="s">
        <v>1</v>
      </c>
      <c r="F128" s="20" t="s">
        <v>2</v>
      </c>
      <c r="G128" s="22" t="s">
        <v>3</v>
      </c>
      <c r="H128" s="21" t="s">
        <v>1</v>
      </c>
      <c r="I128" s="20" t="s">
        <v>2</v>
      </c>
      <c r="J128" s="19" t="s">
        <v>3</v>
      </c>
    </row>
    <row r="129" spans="1:10" ht="13.5" thickBot="1">
      <c r="A129" s="18" t="str">
        <f aca="true" t="shared" si="27" ref="A129:A138">A6</f>
        <v>BARR</v>
      </c>
      <c r="B129" s="47"/>
      <c r="C129" s="46"/>
      <c r="D129" s="45"/>
      <c r="E129" s="46"/>
      <c r="F129" s="46"/>
      <c r="G129" s="48"/>
      <c r="H129" s="47">
        <v>1000</v>
      </c>
      <c r="I129" s="46"/>
      <c r="J129" s="45"/>
    </row>
    <row r="130" spans="1:10" ht="13.5" thickBot="1">
      <c r="A130" s="18" t="str">
        <f t="shared" si="27"/>
        <v>BENFELD  ERSTEIN</v>
      </c>
      <c r="B130" s="47"/>
      <c r="C130" s="46"/>
      <c r="D130" s="45"/>
      <c r="E130" s="46"/>
      <c r="F130" s="46"/>
      <c r="G130" s="48"/>
      <c r="H130" s="47"/>
      <c r="I130" s="46"/>
      <c r="J130" s="45"/>
    </row>
    <row r="131" spans="1:10" ht="13.5" thickBot="1">
      <c r="A131" s="18" t="str">
        <f t="shared" si="27"/>
        <v>EBERSHEIM PLAINE D'ALSACE</v>
      </c>
      <c r="B131" s="47"/>
      <c r="C131" s="46">
        <v>23230</v>
      </c>
      <c r="D131" s="45">
        <v>215</v>
      </c>
      <c r="E131" s="46"/>
      <c r="F131" s="46"/>
      <c r="G131" s="48"/>
      <c r="H131" s="47">
        <v>1000</v>
      </c>
      <c r="I131" s="46"/>
      <c r="J131" s="45">
        <v>22</v>
      </c>
    </row>
    <row r="132" spans="1:10" ht="13.5" thickBot="1">
      <c r="A132" s="18" t="str">
        <f t="shared" si="27"/>
        <v>MOLSHEIM VALLEE DE LA BRUCHE</v>
      </c>
      <c r="B132" s="47"/>
      <c r="C132" s="46">
        <v>6363</v>
      </c>
      <c r="D132" s="45">
        <v>35</v>
      </c>
      <c r="E132" s="46">
        <v>500</v>
      </c>
      <c r="F132" s="46"/>
      <c r="G132" s="48">
        <v>20</v>
      </c>
      <c r="H132" s="47">
        <v>2000</v>
      </c>
      <c r="I132" s="46"/>
      <c r="J132" s="45"/>
    </row>
    <row r="133" spans="1:10" ht="13.5" thickBot="1">
      <c r="A133" s="18" t="str">
        <f t="shared" si="27"/>
        <v>OBERNAI</v>
      </c>
      <c r="B133" s="47"/>
      <c r="C133" s="46">
        <v>6000</v>
      </c>
      <c r="D133" s="45">
        <v>50</v>
      </c>
      <c r="E133" s="46">
        <v>16099</v>
      </c>
      <c r="F133" s="46"/>
      <c r="G133" s="48">
        <v>1500</v>
      </c>
      <c r="H133" s="47"/>
      <c r="I133" s="46"/>
      <c r="J133" s="45"/>
    </row>
    <row r="134" spans="1:10" ht="13.5" thickBot="1">
      <c r="A134" s="18" t="str">
        <f t="shared" si="27"/>
        <v>SELESTAT HAUT KOENIGSBOURG</v>
      </c>
      <c r="B134" s="47"/>
      <c r="C134" s="46"/>
      <c r="D134" s="45"/>
      <c r="E134" s="46"/>
      <c r="F134" s="46"/>
      <c r="G134" s="48"/>
      <c r="H134" s="47"/>
      <c r="I134" s="46"/>
      <c r="J134" s="45"/>
    </row>
    <row r="135" spans="1:10" ht="13.5" thickBot="1">
      <c r="A135" s="18" t="str">
        <f t="shared" si="27"/>
        <v>SELESTAT HUMANISME</v>
      </c>
      <c r="B135" s="47"/>
      <c r="C135" s="46"/>
      <c r="D135" s="45"/>
      <c r="E135" s="46">
        <v>1500</v>
      </c>
      <c r="F135" s="46"/>
      <c r="G135" s="48">
        <v>80</v>
      </c>
      <c r="H135" s="47">
        <v>1000</v>
      </c>
      <c r="I135" s="46"/>
      <c r="J135" s="45">
        <v>70</v>
      </c>
    </row>
    <row r="136" spans="1:10" ht="13.5" thickBot="1">
      <c r="A136" s="18" t="str">
        <f t="shared" si="27"/>
        <v>Club 8</v>
      </c>
      <c r="B136" s="47"/>
      <c r="C136" s="46"/>
      <c r="D136" s="45"/>
      <c r="E136" s="46"/>
      <c r="F136" s="46"/>
      <c r="G136" s="48"/>
      <c r="H136" s="47"/>
      <c r="I136" s="46"/>
      <c r="J136" s="45"/>
    </row>
    <row r="137" spans="1:10" ht="13.5" thickBot="1">
      <c r="A137" s="18" t="str">
        <f t="shared" si="27"/>
        <v>Club 9</v>
      </c>
      <c r="B137" s="47"/>
      <c r="C137" s="46"/>
      <c r="D137" s="45"/>
      <c r="E137" s="46"/>
      <c r="F137" s="46"/>
      <c r="G137" s="48"/>
      <c r="H137" s="47"/>
      <c r="I137" s="46"/>
      <c r="J137" s="45"/>
    </row>
    <row r="138" spans="1:10" ht="13.5" thickBot="1">
      <c r="A138" s="18" t="str">
        <f t="shared" si="27"/>
        <v>Club 10</v>
      </c>
      <c r="B138" s="47"/>
      <c r="C138" s="46"/>
      <c r="D138" s="45"/>
      <c r="E138" s="46"/>
      <c r="F138" s="46"/>
      <c r="G138" s="48"/>
      <c r="H138" s="47"/>
      <c r="I138" s="46"/>
      <c r="J138" s="45"/>
    </row>
    <row r="139" spans="1:10" ht="13.5" thickBot="1">
      <c r="A139" s="10" t="s">
        <v>4</v>
      </c>
      <c r="B139" s="44">
        <f aca="true" t="shared" si="28" ref="B139:J139">SUM(B129:B138)</f>
        <v>0</v>
      </c>
      <c r="C139" s="44">
        <f t="shared" si="28"/>
        <v>35593</v>
      </c>
      <c r="D139" s="44">
        <f t="shared" si="28"/>
        <v>300</v>
      </c>
      <c r="E139" s="44">
        <f t="shared" si="28"/>
        <v>18099</v>
      </c>
      <c r="F139" s="44">
        <f t="shared" si="28"/>
        <v>0</v>
      </c>
      <c r="G139" s="44">
        <f t="shared" si="28"/>
        <v>1600</v>
      </c>
      <c r="H139" s="44">
        <f t="shared" si="28"/>
        <v>5000</v>
      </c>
      <c r="I139" s="44">
        <f t="shared" si="28"/>
        <v>0</v>
      </c>
      <c r="J139" s="44">
        <f t="shared" si="28"/>
        <v>92</v>
      </c>
    </row>
    <row r="141" spans="1:10" ht="12.75" customHeight="1">
      <c r="A141" s="43"/>
      <c r="B141" s="42"/>
      <c r="C141" s="42"/>
      <c r="D141" s="42"/>
      <c r="E141" s="41"/>
      <c r="F141" s="41"/>
      <c r="G141" s="41"/>
      <c r="H141" s="41"/>
      <c r="I141" s="41"/>
      <c r="J141" s="41"/>
    </row>
    <row r="142" spans="1:10" ht="13.5" thickBot="1">
      <c r="A142" s="40"/>
      <c r="B142" s="39"/>
      <c r="C142" s="39"/>
      <c r="D142" s="39"/>
      <c r="E142" s="38"/>
      <c r="F142" s="38"/>
      <c r="G142" s="38"/>
      <c r="H142" s="38"/>
      <c r="I142" s="38"/>
      <c r="J142" s="38"/>
    </row>
    <row r="143" spans="1:10" ht="12.75" customHeight="1">
      <c r="A143" s="37" t="s">
        <v>0</v>
      </c>
      <c r="B143" s="365" t="s">
        <v>76</v>
      </c>
      <c r="C143" s="360" t="s">
        <v>19</v>
      </c>
      <c r="D143" s="361"/>
      <c r="E143" s="362"/>
      <c r="F143" s="360" t="s">
        <v>6</v>
      </c>
      <c r="G143" s="361"/>
      <c r="H143" s="362"/>
      <c r="I143" s="386" t="s">
        <v>5</v>
      </c>
      <c r="J143" s="364"/>
    </row>
    <row r="144" spans="1:10" ht="13.5" customHeight="1" thickBot="1">
      <c r="A144" s="36"/>
      <c r="B144" s="366"/>
      <c r="C144" s="35" t="s">
        <v>1</v>
      </c>
      <c r="D144" s="20" t="s">
        <v>2</v>
      </c>
      <c r="E144" s="22" t="s">
        <v>3</v>
      </c>
      <c r="F144" s="21" t="s">
        <v>1</v>
      </c>
      <c r="G144" s="20" t="s">
        <v>2</v>
      </c>
      <c r="H144" s="19" t="s">
        <v>3</v>
      </c>
      <c r="I144" s="387" t="s">
        <v>7</v>
      </c>
      <c r="J144" s="368"/>
    </row>
    <row r="145" spans="1:10" ht="13.5" thickBot="1">
      <c r="A145" s="18" t="str">
        <f aca="true" t="shared" si="29" ref="A145:A154">A6</f>
        <v>BARR</v>
      </c>
      <c r="B145" s="17">
        <f aca="true" t="shared" si="30" ref="B145:B150">B48</f>
        <v>34</v>
      </c>
      <c r="C145" s="16">
        <f>B129+E129+H129+B142</f>
        <v>1000</v>
      </c>
      <c r="D145" s="15">
        <f>C129+F129+I129+C142</f>
        <v>0</v>
      </c>
      <c r="E145" s="14">
        <f>D129+G129+J129+D142</f>
        <v>0</v>
      </c>
      <c r="F145" s="13">
        <f aca="true" t="shared" si="31" ref="F145:F155">IF($B145=0,"",C145/$B145)</f>
        <v>29.41176470588235</v>
      </c>
      <c r="G145" s="13">
        <f aca="true" t="shared" si="32" ref="G145:G155">IF($B145=0,"",D145/$B145)</f>
        <v>0</v>
      </c>
      <c r="H145" s="12">
        <f aca="true" t="shared" si="33" ref="H145:H155">IF($B145=0,"",E145/$B145)</f>
        <v>0</v>
      </c>
      <c r="I145" s="374">
        <f aca="true" t="shared" si="34" ref="I145:I154">C145+D145</f>
        <v>1000</v>
      </c>
      <c r="J145" s="375"/>
    </row>
    <row r="146" spans="1:10" ht="13.5" thickBot="1">
      <c r="A146" s="18" t="str">
        <f t="shared" si="29"/>
        <v>BENFELD  ERSTEIN</v>
      </c>
      <c r="B146" s="17">
        <f t="shared" si="30"/>
        <v>18</v>
      </c>
      <c r="C146" s="16">
        <f aca="true" t="shared" si="35" ref="C146:C154">B130+E130+H130</f>
        <v>0</v>
      </c>
      <c r="D146" s="15">
        <f aca="true" t="shared" si="36" ref="D146:D154">C130+F130+I130</f>
        <v>0</v>
      </c>
      <c r="E146" s="14">
        <f aca="true" t="shared" si="37" ref="E146:E154">D130+G130+J130</f>
        <v>0</v>
      </c>
      <c r="F146" s="13">
        <f t="shared" si="31"/>
        <v>0</v>
      </c>
      <c r="G146" s="13">
        <f t="shared" si="32"/>
        <v>0</v>
      </c>
      <c r="H146" s="12">
        <f t="shared" si="33"/>
        <v>0</v>
      </c>
      <c r="I146" s="374">
        <f t="shared" si="34"/>
        <v>0</v>
      </c>
      <c r="J146" s="375"/>
    </row>
    <row r="147" spans="1:10" ht="13.5" thickBot="1">
      <c r="A147" s="18" t="str">
        <f t="shared" si="29"/>
        <v>EBERSHEIM PLAINE D'ALSACE</v>
      </c>
      <c r="B147" s="17">
        <f t="shared" si="30"/>
        <v>33</v>
      </c>
      <c r="C147" s="16">
        <f t="shared" si="35"/>
        <v>1000</v>
      </c>
      <c r="D147" s="15">
        <f t="shared" si="36"/>
        <v>23230</v>
      </c>
      <c r="E147" s="14">
        <f t="shared" si="37"/>
        <v>237</v>
      </c>
      <c r="F147" s="13">
        <f t="shared" si="31"/>
        <v>30.303030303030305</v>
      </c>
      <c r="G147" s="13">
        <f t="shared" si="32"/>
        <v>703.939393939394</v>
      </c>
      <c r="H147" s="12">
        <f t="shared" si="33"/>
        <v>7.181818181818182</v>
      </c>
      <c r="I147" s="374">
        <f t="shared" si="34"/>
        <v>24230</v>
      </c>
      <c r="J147" s="375"/>
    </row>
    <row r="148" spans="1:10" ht="13.5" thickBot="1">
      <c r="A148" s="18" t="str">
        <f t="shared" si="29"/>
        <v>MOLSHEIM VALLEE DE LA BRUCHE</v>
      </c>
      <c r="B148" s="17">
        <f t="shared" si="30"/>
        <v>19</v>
      </c>
      <c r="C148" s="16">
        <f t="shared" si="35"/>
        <v>2500</v>
      </c>
      <c r="D148" s="15">
        <f t="shared" si="36"/>
        <v>6363</v>
      </c>
      <c r="E148" s="14">
        <f t="shared" si="37"/>
        <v>55</v>
      </c>
      <c r="F148" s="13">
        <f t="shared" si="31"/>
        <v>131.57894736842104</v>
      </c>
      <c r="G148" s="13">
        <f t="shared" si="32"/>
        <v>334.89473684210526</v>
      </c>
      <c r="H148" s="12">
        <f t="shared" si="33"/>
        <v>2.8947368421052633</v>
      </c>
      <c r="I148" s="374">
        <f t="shared" si="34"/>
        <v>8863</v>
      </c>
      <c r="J148" s="375"/>
    </row>
    <row r="149" spans="1:10" ht="13.5" thickBot="1">
      <c r="A149" s="18" t="str">
        <f t="shared" si="29"/>
        <v>OBERNAI</v>
      </c>
      <c r="B149" s="17">
        <f t="shared" si="30"/>
        <v>28</v>
      </c>
      <c r="C149" s="16">
        <f t="shared" si="35"/>
        <v>16099</v>
      </c>
      <c r="D149" s="15">
        <f t="shared" si="36"/>
        <v>6000</v>
      </c>
      <c r="E149" s="14">
        <f t="shared" si="37"/>
        <v>1550</v>
      </c>
      <c r="F149" s="13">
        <f t="shared" si="31"/>
        <v>574.9642857142857</v>
      </c>
      <c r="G149" s="13">
        <f t="shared" si="32"/>
        <v>214.28571428571428</v>
      </c>
      <c r="H149" s="12">
        <f t="shared" si="33"/>
        <v>55.357142857142854</v>
      </c>
      <c r="I149" s="374">
        <f t="shared" si="34"/>
        <v>22099</v>
      </c>
      <c r="J149" s="375"/>
    </row>
    <row r="150" spans="1:10" ht="13.5" thickBot="1">
      <c r="A150" s="18" t="str">
        <f t="shared" si="29"/>
        <v>SELESTAT HAUT KOENIGSBOURG</v>
      </c>
      <c r="B150" s="17">
        <f t="shared" si="30"/>
        <v>20</v>
      </c>
      <c r="C150" s="16">
        <f t="shared" si="35"/>
        <v>0</v>
      </c>
      <c r="D150" s="15">
        <f t="shared" si="36"/>
        <v>0</v>
      </c>
      <c r="E150" s="14">
        <f t="shared" si="37"/>
        <v>0</v>
      </c>
      <c r="F150" s="13">
        <f t="shared" si="31"/>
        <v>0</v>
      </c>
      <c r="G150" s="13">
        <f t="shared" si="32"/>
        <v>0</v>
      </c>
      <c r="H150" s="12">
        <f t="shared" si="33"/>
        <v>0</v>
      </c>
      <c r="I150" s="374">
        <f t="shared" si="34"/>
        <v>0</v>
      </c>
      <c r="J150" s="375"/>
    </row>
    <row r="151" spans="1:10" ht="13.5" thickBot="1">
      <c r="A151" s="18" t="str">
        <f t="shared" si="29"/>
        <v>SELESTAT HUMANISME</v>
      </c>
      <c r="B151" s="17">
        <f>B54</f>
        <v>19</v>
      </c>
      <c r="C151" s="16">
        <f t="shared" si="35"/>
        <v>2500</v>
      </c>
      <c r="D151" s="15">
        <f t="shared" si="36"/>
        <v>0</v>
      </c>
      <c r="E151" s="14">
        <f t="shared" si="37"/>
        <v>150</v>
      </c>
      <c r="F151" s="13">
        <f t="shared" si="31"/>
        <v>131.57894736842104</v>
      </c>
      <c r="G151" s="13">
        <f t="shared" si="32"/>
        <v>0</v>
      </c>
      <c r="H151" s="12">
        <f t="shared" si="33"/>
        <v>7.894736842105263</v>
      </c>
      <c r="I151" s="374">
        <f t="shared" si="34"/>
        <v>2500</v>
      </c>
      <c r="J151" s="375"/>
    </row>
    <row r="152" spans="1:10" ht="13.5" thickBot="1">
      <c r="A152" s="18" t="str">
        <f t="shared" si="29"/>
        <v>Club 8</v>
      </c>
      <c r="B152" s="17">
        <f>B55</f>
        <v>0</v>
      </c>
      <c r="C152" s="16">
        <f t="shared" si="35"/>
        <v>0</v>
      </c>
      <c r="D152" s="15">
        <f t="shared" si="36"/>
        <v>0</v>
      </c>
      <c r="E152" s="14">
        <f t="shared" si="37"/>
        <v>0</v>
      </c>
      <c r="F152" s="13">
        <f t="shared" si="31"/>
      </c>
      <c r="G152" s="13">
        <f t="shared" si="32"/>
      </c>
      <c r="H152" s="12">
        <f t="shared" si="33"/>
      </c>
      <c r="I152" s="374">
        <f t="shared" si="34"/>
        <v>0</v>
      </c>
      <c r="J152" s="375"/>
    </row>
    <row r="153" spans="1:10" ht="13.5" thickBot="1">
      <c r="A153" s="18" t="str">
        <f t="shared" si="29"/>
        <v>Club 9</v>
      </c>
      <c r="B153" s="17">
        <f>B56</f>
        <v>0</v>
      </c>
      <c r="C153" s="16">
        <f t="shared" si="35"/>
        <v>0</v>
      </c>
      <c r="D153" s="15">
        <f t="shared" si="36"/>
        <v>0</v>
      </c>
      <c r="E153" s="14">
        <f t="shared" si="37"/>
        <v>0</v>
      </c>
      <c r="F153" s="13">
        <f t="shared" si="31"/>
      </c>
      <c r="G153" s="13">
        <f t="shared" si="32"/>
      </c>
      <c r="H153" s="12">
        <f t="shared" si="33"/>
      </c>
      <c r="I153" s="374">
        <f t="shared" si="34"/>
        <v>0</v>
      </c>
      <c r="J153" s="375"/>
    </row>
    <row r="154" spans="1:10" ht="13.5" thickBot="1">
      <c r="A154" s="18" t="str">
        <f t="shared" si="29"/>
        <v>Club 10</v>
      </c>
      <c r="B154" s="17">
        <f>B57</f>
        <v>0</v>
      </c>
      <c r="C154" s="16">
        <f t="shared" si="35"/>
        <v>0</v>
      </c>
      <c r="D154" s="15">
        <f t="shared" si="36"/>
        <v>0</v>
      </c>
      <c r="E154" s="14">
        <f t="shared" si="37"/>
        <v>0</v>
      </c>
      <c r="F154" s="13">
        <f t="shared" si="31"/>
      </c>
      <c r="G154" s="13">
        <f t="shared" si="32"/>
      </c>
      <c r="H154" s="12">
        <f t="shared" si="33"/>
      </c>
      <c r="I154" s="374">
        <f t="shared" si="34"/>
        <v>0</v>
      </c>
      <c r="J154" s="375"/>
    </row>
    <row r="155" spans="1:10" ht="13.5" thickBot="1">
      <c r="A155" s="34" t="s">
        <v>4</v>
      </c>
      <c r="B155" s="10">
        <f>SUM(B145:B154)</f>
        <v>171</v>
      </c>
      <c r="C155" s="33">
        <f>SUM(C145:C154)</f>
        <v>23099</v>
      </c>
      <c r="D155" s="32">
        <f>SUM(D145:D154)</f>
        <v>35593</v>
      </c>
      <c r="E155" s="31">
        <f>SUM(E145:E154)</f>
        <v>1992</v>
      </c>
      <c r="F155" s="6">
        <f t="shared" si="31"/>
        <v>135.08187134502924</v>
      </c>
      <c r="G155" s="6">
        <f t="shared" si="32"/>
        <v>208.14619883040936</v>
      </c>
      <c r="H155" s="5">
        <f t="shared" si="33"/>
        <v>11.649122807017545</v>
      </c>
      <c r="I155" s="378">
        <f>SUM(I145:J154)</f>
        <v>58692</v>
      </c>
      <c r="J155" s="379"/>
    </row>
    <row r="156" spans="1:10" ht="12.75">
      <c r="A156" s="26"/>
      <c r="B156" s="26"/>
      <c r="C156" s="26"/>
      <c r="D156" s="26"/>
      <c r="E156" s="26"/>
      <c r="F156" s="27"/>
      <c r="G156" s="27"/>
      <c r="H156" s="27"/>
      <c r="I156" s="26"/>
      <c r="J156" s="26"/>
    </row>
    <row r="157" spans="1:10" ht="12.75">
      <c r="A157" s="26"/>
      <c r="B157" s="26"/>
      <c r="C157" s="26"/>
      <c r="D157" s="26"/>
      <c r="E157" s="26"/>
      <c r="F157" s="27"/>
      <c r="G157" s="27"/>
      <c r="H157" s="27"/>
      <c r="I157" s="26"/>
      <c r="J157" s="26"/>
    </row>
    <row r="158" spans="1:10" ht="18" customHeight="1">
      <c r="A158" s="30" t="str">
        <f>A2</f>
        <v>ZONE 54</v>
      </c>
      <c r="B158" s="397" t="s">
        <v>68</v>
      </c>
      <c r="C158" s="397"/>
      <c r="D158" s="397"/>
      <c r="E158" s="397"/>
      <c r="F158" s="397"/>
      <c r="G158" s="397"/>
      <c r="H158" s="397"/>
      <c r="I158" s="397"/>
      <c r="J158" s="397"/>
    </row>
    <row r="159" spans="1:10" ht="12.75">
      <c r="A159" s="399" t="s">
        <v>0</v>
      </c>
      <c r="B159" s="401" t="s">
        <v>3</v>
      </c>
      <c r="C159" s="26"/>
      <c r="D159" s="26"/>
      <c r="E159" s="26"/>
      <c r="F159" s="27"/>
      <c r="G159" s="27"/>
      <c r="H159" s="27"/>
      <c r="I159" s="26"/>
      <c r="J159" s="26"/>
    </row>
    <row r="160" spans="1:10" ht="12.75">
      <c r="A160" s="400"/>
      <c r="B160" s="402"/>
      <c r="C160" s="26"/>
      <c r="D160" s="26"/>
      <c r="E160" s="26"/>
      <c r="F160" s="27"/>
      <c r="G160" s="27"/>
      <c r="H160" s="27"/>
      <c r="I160" s="26"/>
      <c r="J160" s="26"/>
    </row>
    <row r="161" spans="1:10" ht="12.75">
      <c r="A161" s="298" t="str">
        <f aca="true" t="shared" si="38" ref="A161:A170">(A6)</f>
        <v>BARR</v>
      </c>
      <c r="B161" s="29"/>
      <c r="C161" s="26"/>
      <c r="D161" s="26"/>
      <c r="E161" s="26"/>
      <c r="F161" s="27"/>
      <c r="G161" s="27"/>
      <c r="H161" s="27"/>
      <c r="I161" s="26"/>
      <c r="J161" s="26"/>
    </row>
    <row r="162" spans="1:10" ht="12.75">
      <c r="A162" s="298" t="str">
        <f t="shared" si="38"/>
        <v>BENFELD  ERSTEIN</v>
      </c>
      <c r="B162" s="29">
        <v>100</v>
      </c>
      <c r="C162" s="26"/>
      <c r="D162" s="26"/>
      <c r="E162" s="26"/>
      <c r="F162" s="27"/>
      <c r="G162" s="27"/>
      <c r="H162" s="27"/>
      <c r="I162" s="26"/>
      <c r="J162" s="26"/>
    </row>
    <row r="163" spans="1:10" ht="12.75">
      <c r="A163" s="298" t="str">
        <f t="shared" si="38"/>
        <v>EBERSHEIM PLAINE D'ALSACE</v>
      </c>
      <c r="B163" s="29"/>
      <c r="C163" s="26"/>
      <c r="D163" s="26"/>
      <c r="E163" s="26"/>
      <c r="F163" s="27"/>
      <c r="G163" s="27"/>
      <c r="H163" s="27"/>
      <c r="I163" s="26"/>
      <c r="J163" s="26"/>
    </row>
    <row r="164" spans="1:10" ht="12.75">
      <c r="A164" s="298" t="str">
        <f t="shared" si="38"/>
        <v>MOLSHEIM VALLEE DE LA BRUCHE</v>
      </c>
      <c r="B164" s="29"/>
      <c r="C164" s="26"/>
      <c r="D164" s="26"/>
      <c r="E164" s="26"/>
      <c r="F164" s="27"/>
      <c r="G164" s="27"/>
      <c r="H164" s="27"/>
      <c r="I164" s="26"/>
      <c r="J164" s="26"/>
    </row>
    <row r="165" spans="1:10" ht="12.75">
      <c r="A165" s="298" t="str">
        <f t="shared" si="38"/>
        <v>OBERNAI</v>
      </c>
      <c r="B165" s="29"/>
      <c r="C165" s="26"/>
      <c r="D165" s="26"/>
      <c r="E165" s="26"/>
      <c r="F165" s="27"/>
      <c r="G165" s="27"/>
      <c r="H165" s="27"/>
      <c r="I165" s="26"/>
      <c r="J165" s="26"/>
    </row>
    <row r="166" spans="1:10" ht="12.75">
      <c r="A166" s="298" t="str">
        <f t="shared" si="38"/>
        <v>SELESTAT HAUT KOENIGSBOURG</v>
      </c>
      <c r="B166" s="29"/>
      <c r="C166" s="26"/>
      <c r="D166" s="26"/>
      <c r="E166" s="26"/>
      <c r="F166" s="27"/>
      <c r="G166" s="27"/>
      <c r="H166" s="27"/>
      <c r="I166" s="26"/>
      <c r="J166" s="26"/>
    </row>
    <row r="167" spans="1:10" ht="12.75">
      <c r="A167" s="298" t="str">
        <f t="shared" si="38"/>
        <v>SELESTAT HUMANISME</v>
      </c>
      <c r="B167" s="29"/>
      <c r="C167" s="26"/>
      <c r="D167" s="26"/>
      <c r="E167" s="26"/>
      <c r="F167" s="27"/>
      <c r="G167" s="27"/>
      <c r="H167" s="27"/>
      <c r="I167" s="26"/>
      <c r="J167" s="26"/>
    </row>
    <row r="168" spans="1:10" ht="12.75">
      <c r="A168" s="298" t="str">
        <f t="shared" si="38"/>
        <v>Club 8</v>
      </c>
      <c r="B168" s="29"/>
      <c r="C168" s="26"/>
      <c r="D168" s="26"/>
      <c r="E168" s="26"/>
      <c r="F168" s="27"/>
      <c r="G168" s="27"/>
      <c r="H168" s="27"/>
      <c r="I168" s="26"/>
      <c r="J168" s="26"/>
    </row>
    <row r="169" spans="1:10" ht="12.75">
      <c r="A169" s="298" t="str">
        <f t="shared" si="38"/>
        <v>Club 9</v>
      </c>
      <c r="B169" s="29"/>
      <c r="C169" s="26"/>
      <c r="D169" s="26"/>
      <c r="E169" s="26"/>
      <c r="F169" s="27"/>
      <c r="G169" s="27"/>
      <c r="H169" s="27"/>
      <c r="I169" s="26"/>
      <c r="J169" s="26"/>
    </row>
    <row r="170" spans="1:10" ht="13.5" thickBot="1">
      <c r="A170" s="299" t="str">
        <f t="shared" si="38"/>
        <v>Club 10</v>
      </c>
      <c r="B170" s="28"/>
      <c r="C170" s="26"/>
      <c r="D170" s="26"/>
      <c r="E170" s="26"/>
      <c r="F170" s="27"/>
      <c r="G170" s="27"/>
      <c r="H170" s="27"/>
      <c r="I170" s="26"/>
      <c r="J170" s="26"/>
    </row>
    <row r="171" spans="1:2" ht="17.25" customHeight="1" thickBot="1">
      <c r="A171" s="25" t="s">
        <v>69</v>
      </c>
      <c r="B171" s="10">
        <f>SUM(B161:B170)</f>
        <v>100</v>
      </c>
    </row>
    <row r="172" spans="1:10" ht="20.25" customHeight="1" thickBot="1">
      <c r="A172" s="398" t="s">
        <v>40</v>
      </c>
      <c r="B172" s="398"/>
      <c r="C172" s="398"/>
      <c r="D172" s="398"/>
      <c r="E172" s="398"/>
      <c r="F172" s="398"/>
      <c r="G172" s="398"/>
      <c r="H172" s="398"/>
      <c r="I172" s="398"/>
      <c r="J172" s="398"/>
    </row>
    <row r="173" spans="1:10" ht="12.75" customHeight="1">
      <c r="A173" s="24" t="s">
        <v>0</v>
      </c>
      <c r="B173" s="365" t="s">
        <v>76</v>
      </c>
      <c r="C173" s="360" t="s">
        <v>5</v>
      </c>
      <c r="D173" s="361"/>
      <c r="E173" s="362"/>
      <c r="F173" s="360" t="s">
        <v>6</v>
      </c>
      <c r="G173" s="361"/>
      <c r="H173" s="362"/>
      <c r="I173" s="386" t="s">
        <v>5</v>
      </c>
      <c r="J173" s="364"/>
    </row>
    <row r="174" spans="1:10" ht="13.5" customHeight="1" thickBot="1">
      <c r="A174" s="23"/>
      <c r="B174" s="366"/>
      <c r="C174" s="20" t="s">
        <v>1</v>
      </c>
      <c r="D174" s="20" t="s">
        <v>2</v>
      </c>
      <c r="E174" s="22" t="s">
        <v>3</v>
      </c>
      <c r="F174" s="21" t="s">
        <v>1</v>
      </c>
      <c r="G174" s="20" t="s">
        <v>2</v>
      </c>
      <c r="H174" s="19" t="s">
        <v>3</v>
      </c>
      <c r="I174" s="387" t="s">
        <v>7</v>
      </c>
      <c r="J174" s="368"/>
    </row>
    <row r="175" spans="1:10" ht="13.5" thickBot="1">
      <c r="A175" s="18" t="str">
        <f aca="true" t="shared" si="39" ref="A175:A184">A6</f>
        <v>BARR</v>
      </c>
      <c r="B175" s="17">
        <f aca="true" t="shared" si="40" ref="B175:B184">B48</f>
        <v>34</v>
      </c>
      <c r="C175" s="16">
        <f aca="true" t="shared" si="41" ref="C175:D184">C48+C98+C145</f>
        <v>29000</v>
      </c>
      <c r="D175" s="15">
        <f t="shared" si="41"/>
        <v>0</v>
      </c>
      <c r="E175" s="14">
        <f aca="true" t="shared" si="42" ref="E175:E184">E48+E98+E145+B161</f>
        <v>939</v>
      </c>
      <c r="F175" s="13">
        <f aca="true" t="shared" si="43" ref="F175:F185">IF($B175=0,"",C175/$B175)</f>
        <v>852.9411764705883</v>
      </c>
      <c r="G175" s="13">
        <f aca="true" t="shared" si="44" ref="G175:G185">IF($B175=0,"",D175/$B175)</f>
        <v>0</v>
      </c>
      <c r="H175" s="12">
        <f aca="true" t="shared" si="45" ref="H175:H185">IF($B175=0,"",E175/$B175)</f>
        <v>27.61764705882353</v>
      </c>
      <c r="I175" s="374">
        <f aca="true" t="shared" si="46" ref="I175:I184">C175+D175</f>
        <v>29000</v>
      </c>
      <c r="J175" s="375"/>
    </row>
    <row r="176" spans="1:10" ht="13.5" thickBot="1">
      <c r="A176" s="18" t="str">
        <f t="shared" si="39"/>
        <v>BENFELD  ERSTEIN</v>
      </c>
      <c r="B176" s="17">
        <f t="shared" si="40"/>
        <v>18</v>
      </c>
      <c r="C176" s="16">
        <f t="shared" si="41"/>
        <v>10170</v>
      </c>
      <c r="D176" s="15">
        <f t="shared" si="41"/>
        <v>0</v>
      </c>
      <c r="E176" s="14">
        <f t="shared" si="42"/>
        <v>1205</v>
      </c>
      <c r="F176" s="13">
        <f t="shared" si="43"/>
        <v>565</v>
      </c>
      <c r="G176" s="13">
        <f t="shared" si="44"/>
        <v>0</v>
      </c>
      <c r="H176" s="12">
        <f t="shared" si="45"/>
        <v>66.94444444444444</v>
      </c>
      <c r="I176" s="374">
        <f t="shared" si="46"/>
        <v>10170</v>
      </c>
      <c r="J176" s="375"/>
    </row>
    <row r="177" spans="1:10" ht="13.5" thickBot="1">
      <c r="A177" s="18" t="str">
        <f t="shared" si="39"/>
        <v>EBERSHEIM PLAINE D'ALSACE</v>
      </c>
      <c r="B177" s="17">
        <f t="shared" si="40"/>
        <v>33</v>
      </c>
      <c r="C177" s="16">
        <f t="shared" si="41"/>
        <v>8620</v>
      </c>
      <c r="D177" s="15">
        <f t="shared" si="41"/>
        <v>23470</v>
      </c>
      <c r="E177" s="14">
        <f t="shared" si="42"/>
        <v>1776</v>
      </c>
      <c r="F177" s="13">
        <f t="shared" si="43"/>
        <v>261.2121212121212</v>
      </c>
      <c r="G177" s="13">
        <f t="shared" si="44"/>
        <v>711.2121212121212</v>
      </c>
      <c r="H177" s="12">
        <f t="shared" si="45"/>
        <v>53.81818181818182</v>
      </c>
      <c r="I177" s="374">
        <f t="shared" si="46"/>
        <v>32090</v>
      </c>
      <c r="J177" s="375"/>
    </row>
    <row r="178" spans="1:10" ht="13.5" thickBot="1">
      <c r="A178" s="18" t="str">
        <f t="shared" si="39"/>
        <v>MOLSHEIM VALLEE DE LA BRUCHE</v>
      </c>
      <c r="B178" s="17">
        <f t="shared" si="40"/>
        <v>19</v>
      </c>
      <c r="C178" s="16">
        <f t="shared" si="41"/>
        <v>21022</v>
      </c>
      <c r="D178" s="15">
        <f t="shared" si="41"/>
        <v>6863</v>
      </c>
      <c r="E178" s="14">
        <f t="shared" si="42"/>
        <v>2077</v>
      </c>
      <c r="F178" s="13">
        <f t="shared" si="43"/>
        <v>1106.421052631579</v>
      </c>
      <c r="G178" s="13">
        <f t="shared" si="44"/>
        <v>361.2105263157895</v>
      </c>
      <c r="H178" s="12">
        <f t="shared" si="45"/>
        <v>109.3157894736842</v>
      </c>
      <c r="I178" s="374">
        <f t="shared" si="46"/>
        <v>27885</v>
      </c>
      <c r="J178" s="375"/>
    </row>
    <row r="179" spans="1:10" ht="13.5" thickBot="1">
      <c r="A179" s="18" t="str">
        <f t="shared" si="39"/>
        <v>OBERNAI</v>
      </c>
      <c r="B179" s="17">
        <f t="shared" si="40"/>
        <v>28</v>
      </c>
      <c r="C179" s="16">
        <f t="shared" si="41"/>
        <v>34969</v>
      </c>
      <c r="D179" s="15">
        <f t="shared" si="41"/>
        <v>6000</v>
      </c>
      <c r="E179" s="14">
        <f t="shared" si="42"/>
        <v>2952</v>
      </c>
      <c r="F179" s="13">
        <f t="shared" si="43"/>
        <v>1248.892857142857</v>
      </c>
      <c r="G179" s="13">
        <f t="shared" si="44"/>
        <v>214.28571428571428</v>
      </c>
      <c r="H179" s="12">
        <f t="shared" si="45"/>
        <v>105.42857142857143</v>
      </c>
      <c r="I179" s="374">
        <f t="shared" si="46"/>
        <v>40969</v>
      </c>
      <c r="J179" s="375"/>
    </row>
    <row r="180" spans="1:10" ht="13.5" thickBot="1">
      <c r="A180" s="18" t="str">
        <f t="shared" si="39"/>
        <v>SELESTAT HAUT KOENIGSBOURG</v>
      </c>
      <c r="B180" s="17">
        <f t="shared" si="40"/>
        <v>20</v>
      </c>
      <c r="C180" s="16">
        <f t="shared" si="41"/>
        <v>11640</v>
      </c>
      <c r="D180" s="15">
        <f t="shared" si="41"/>
        <v>400</v>
      </c>
      <c r="E180" s="14">
        <f t="shared" si="42"/>
        <v>370</v>
      </c>
      <c r="F180" s="13">
        <f t="shared" si="43"/>
        <v>582</v>
      </c>
      <c r="G180" s="13">
        <f t="shared" si="44"/>
        <v>20</v>
      </c>
      <c r="H180" s="12">
        <f t="shared" si="45"/>
        <v>18.5</v>
      </c>
      <c r="I180" s="374">
        <f t="shared" si="46"/>
        <v>12040</v>
      </c>
      <c r="J180" s="375"/>
    </row>
    <row r="181" spans="1:10" ht="13.5" thickBot="1">
      <c r="A181" s="18" t="str">
        <f t="shared" si="39"/>
        <v>SELESTAT HUMANISME</v>
      </c>
      <c r="B181" s="17">
        <f t="shared" si="40"/>
        <v>19</v>
      </c>
      <c r="C181" s="16">
        <f t="shared" si="41"/>
        <v>20950</v>
      </c>
      <c r="D181" s="15">
        <f t="shared" si="41"/>
        <v>0</v>
      </c>
      <c r="E181" s="14">
        <f t="shared" si="42"/>
        <v>1260</v>
      </c>
      <c r="F181" s="13">
        <f t="shared" si="43"/>
        <v>1102.6315789473683</v>
      </c>
      <c r="G181" s="13">
        <f t="shared" si="44"/>
        <v>0</v>
      </c>
      <c r="H181" s="12">
        <f t="shared" si="45"/>
        <v>66.3157894736842</v>
      </c>
      <c r="I181" s="374">
        <f t="shared" si="46"/>
        <v>20950</v>
      </c>
      <c r="J181" s="375"/>
    </row>
    <row r="182" spans="1:10" ht="13.5" thickBot="1">
      <c r="A182" s="18" t="str">
        <f t="shared" si="39"/>
        <v>Club 8</v>
      </c>
      <c r="B182" s="17">
        <f t="shared" si="40"/>
        <v>0</v>
      </c>
      <c r="C182" s="16">
        <f t="shared" si="41"/>
        <v>0</v>
      </c>
      <c r="D182" s="15">
        <f t="shared" si="41"/>
        <v>0</v>
      </c>
      <c r="E182" s="14">
        <f t="shared" si="42"/>
        <v>0</v>
      </c>
      <c r="F182" s="13">
        <f t="shared" si="43"/>
      </c>
      <c r="G182" s="13">
        <f t="shared" si="44"/>
      </c>
      <c r="H182" s="12">
        <f t="shared" si="45"/>
      </c>
      <c r="I182" s="374">
        <f t="shared" si="46"/>
        <v>0</v>
      </c>
      <c r="J182" s="375"/>
    </row>
    <row r="183" spans="1:10" ht="13.5" thickBot="1">
      <c r="A183" s="18" t="str">
        <f t="shared" si="39"/>
        <v>Club 9</v>
      </c>
      <c r="B183" s="17">
        <f t="shared" si="40"/>
        <v>0</v>
      </c>
      <c r="C183" s="16">
        <f t="shared" si="41"/>
        <v>0</v>
      </c>
      <c r="D183" s="15">
        <f t="shared" si="41"/>
        <v>0</v>
      </c>
      <c r="E183" s="14">
        <f t="shared" si="42"/>
        <v>0</v>
      </c>
      <c r="F183" s="13">
        <f t="shared" si="43"/>
      </c>
      <c r="G183" s="13">
        <f t="shared" si="44"/>
      </c>
      <c r="H183" s="12">
        <f t="shared" si="45"/>
      </c>
      <c r="I183" s="374">
        <f t="shared" si="46"/>
        <v>0</v>
      </c>
      <c r="J183" s="375"/>
    </row>
    <row r="184" spans="1:10" ht="13.5" thickBot="1">
      <c r="A184" s="18" t="str">
        <f t="shared" si="39"/>
        <v>Club 10</v>
      </c>
      <c r="B184" s="17">
        <f t="shared" si="40"/>
        <v>0</v>
      </c>
      <c r="C184" s="16">
        <f t="shared" si="41"/>
        <v>0</v>
      </c>
      <c r="D184" s="15">
        <f t="shared" si="41"/>
        <v>0</v>
      </c>
      <c r="E184" s="14">
        <f t="shared" si="42"/>
        <v>0</v>
      </c>
      <c r="F184" s="13">
        <f t="shared" si="43"/>
      </c>
      <c r="G184" s="13">
        <f t="shared" si="44"/>
      </c>
      <c r="H184" s="12">
        <f t="shared" si="45"/>
      </c>
      <c r="I184" s="374">
        <f t="shared" si="46"/>
        <v>0</v>
      </c>
      <c r="J184" s="375"/>
    </row>
    <row r="185" spans="1:10" s="4" customFormat="1" ht="16.5" thickBot="1">
      <c r="A185" s="11" t="s">
        <v>4</v>
      </c>
      <c r="B185" s="10">
        <f>SUM(B175:B184)</f>
        <v>171</v>
      </c>
      <c r="C185" s="9">
        <f>SUM(C175:C184)</f>
        <v>136371</v>
      </c>
      <c r="D185" s="8">
        <f>SUM(D175:D184)</f>
        <v>36733</v>
      </c>
      <c r="E185" s="7">
        <f>SUM(E175:E184)</f>
        <v>10579</v>
      </c>
      <c r="F185" s="6">
        <f t="shared" si="43"/>
        <v>797.4912280701755</v>
      </c>
      <c r="G185" s="6">
        <f t="shared" si="44"/>
        <v>214.81286549707602</v>
      </c>
      <c r="H185" s="5">
        <f t="shared" si="45"/>
        <v>61.865497076023395</v>
      </c>
      <c r="I185" s="378">
        <f>SUM(I175:J184)</f>
        <v>173104</v>
      </c>
      <c r="J185" s="379"/>
    </row>
    <row r="215" ht="61.5" customHeight="1"/>
    <row r="217" ht="9" customHeight="1"/>
  </sheetData>
  <sheetProtection password="CAC7" sheet="1" objects="1" scenarios="1"/>
  <mergeCells count="103">
    <mergeCell ref="I184:J184"/>
    <mergeCell ref="C173:E173"/>
    <mergeCell ref="I183:J183"/>
    <mergeCell ref="I185:J185"/>
    <mergeCell ref="I175:J175"/>
    <mergeCell ref="I176:J176"/>
    <mergeCell ref="I177:J177"/>
    <mergeCell ref="I178:J178"/>
    <mergeCell ref="I179:J179"/>
    <mergeCell ref="I180:J180"/>
    <mergeCell ref="I181:J181"/>
    <mergeCell ref="F143:H143"/>
    <mergeCell ref="I146:J146"/>
    <mergeCell ref="I182:J182"/>
    <mergeCell ref="B173:B174"/>
    <mergeCell ref="B159:B160"/>
    <mergeCell ref="I174:J174"/>
    <mergeCell ref="F173:H173"/>
    <mergeCell ref="A172:J172"/>
    <mergeCell ref="A159:A160"/>
    <mergeCell ref="I173:J173"/>
    <mergeCell ref="B158:J158"/>
    <mergeCell ref="I151:J151"/>
    <mergeCell ref="I152:J152"/>
    <mergeCell ref="I153:J153"/>
    <mergeCell ref="I155:J155"/>
    <mergeCell ref="I154:J154"/>
    <mergeCell ref="B125:J125"/>
    <mergeCell ref="H127:J127"/>
    <mergeCell ref="I143:J143"/>
    <mergeCell ref="I148:J148"/>
    <mergeCell ref="C143:E143"/>
    <mergeCell ref="I108:J108"/>
    <mergeCell ref="B127:D127"/>
    <mergeCell ref="B143:B144"/>
    <mergeCell ref="I147:J147"/>
    <mergeCell ref="I145:J145"/>
    <mergeCell ref="E127:G127"/>
    <mergeCell ref="I144:J144"/>
    <mergeCell ref="I149:J149"/>
    <mergeCell ref="I150:J150"/>
    <mergeCell ref="A67:A68"/>
    <mergeCell ref="A96:A97"/>
    <mergeCell ref="B96:B97"/>
    <mergeCell ref="C96:E96"/>
    <mergeCell ref="A81:A82"/>
    <mergeCell ref="E81:G81"/>
    <mergeCell ref="F96:H96"/>
    <mergeCell ref="B81:D81"/>
    <mergeCell ref="A123:A124"/>
    <mergeCell ref="B123:C123"/>
    <mergeCell ref="A110:A111"/>
    <mergeCell ref="E123:G123"/>
    <mergeCell ref="B110:D110"/>
    <mergeCell ref="B111:D111"/>
    <mergeCell ref="E124:G124"/>
    <mergeCell ref="B65:J65"/>
    <mergeCell ref="B67:D67"/>
    <mergeCell ref="I107:J107"/>
    <mergeCell ref="I105:J105"/>
    <mergeCell ref="I97:J97"/>
    <mergeCell ref="H67:J67"/>
    <mergeCell ref="H81:J81"/>
    <mergeCell ref="I106:J106"/>
    <mergeCell ref="I102:J102"/>
    <mergeCell ref="I101:J101"/>
    <mergeCell ref="I52:J52"/>
    <mergeCell ref="I55:J55"/>
    <mergeCell ref="I56:J56"/>
    <mergeCell ref="H123:J123"/>
    <mergeCell ref="I98:J98"/>
    <mergeCell ref="I96:J96"/>
    <mergeCell ref="I100:J100"/>
    <mergeCell ref="I103:J103"/>
    <mergeCell ref="I99:J99"/>
    <mergeCell ref="I104:J104"/>
    <mergeCell ref="I48:J48"/>
    <mergeCell ref="I47:J47"/>
    <mergeCell ref="I57:J57"/>
    <mergeCell ref="E67:G67"/>
    <mergeCell ref="I54:J54"/>
    <mergeCell ref="I49:J49"/>
    <mergeCell ref="I50:J50"/>
    <mergeCell ref="I51:J51"/>
    <mergeCell ref="I58:J58"/>
    <mergeCell ref="I53:J53"/>
    <mergeCell ref="A4:A5"/>
    <mergeCell ref="B4:D4"/>
    <mergeCell ref="A18:A19"/>
    <mergeCell ref="I46:J46"/>
    <mergeCell ref="A32:A33"/>
    <mergeCell ref="A46:A47"/>
    <mergeCell ref="B18:D18"/>
    <mergeCell ref="B32:D32"/>
    <mergeCell ref="E4:G4"/>
    <mergeCell ref="B46:B47"/>
    <mergeCell ref="B2:J2"/>
    <mergeCell ref="E18:G18"/>
    <mergeCell ref="H18:J18"/>
    <mergeCell ref="F46:H46"/>
    <mergeCell ref="E32:G32"/>
    <mergeCell ref="H4:J4"/>
    <mergeCell ref="C46:E46"/>
  </mergeCells>
  <printOptions/>
  <pageMargins left="0.3937007874015748" right="0.1968503937007874" top="0.7874015748031497" bottom="0.984251968503937" header="0.31496062992125984" footer="0.31496062992125984"/>
  <pageSetup horizontalDpi="600" verticalDpi="600" orientation="portrait" paperSize="9" scale="84" r:id="rId1"/>
  <headerFooter alignWithMargins="0">
    <oddHeader>&amp;CLivre Blanc 2017-2018
District Est</oddHeader>
    <oddFooter>&amp;C
&amp;P/&amp;N</oddFooter>
  </headerFooter>
  <rowBreaks count="2" manualBreakCount="2">
    <brk id="60" max="255" man="1"/>
    <brk id="123" max="9" man="1"/>
  </rowBreaks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J185"/>
  <sheetViews>
    <sheetView workbookViewId="0" topLeftCell="A130">
      <selection activeCell="E163" sqref="E163"/>
    </sheetView>
  </sheetViews>
  <sheetFormatPr defaultColWidth="11.57421875" defaultRowHeight="12.75"/>
  <cols>
    <col min="1" max="1" width="30.7109375" style="3" customWidth="1"/>
    <col min="2" max="5" width="8.28125" style="3" customWidth="1"/>
    <col min="6" max="6" width="9.421875" style="3" customWidth="1"/>
    <col min="7" max="7" width="9.00390625" style="3" customWidth="1"/>
    <col min="8" max="10" width="8.28125" style="3" customWidth="1"/>
    <col min="11" max="16384" width="11.57421875" style="3" customWidth="1"/>
  </cols>
  <sheetData>
    <row r="1" ht="13.5" thickBot="1"/>
    <row r="2" spans="1:10" s="102" customFormat="1" ht="18.75" thickBot="1">
      <c r="A2" s="52" t="s">
        <v>74</v>
      </c>
      <c r="B2" s="354" t="s">
        <v>8</v>
      </c>
      <c r="C2" s="355"/>
      <c r="D2" s="355"/>
      <c r="E2" s="355"/>
      <c r="F2" s="355"/>
      <c r="G2" s="355"/>
      <c r="H2" s="355"/>
      <c r="I2" s="355"/>
      <c r="J2" s="356"/>
    </row>
    <row r="3" spans="2:10" ht="15.75" customHeight="1" thickBot="1"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372" t="s">
        <v>0</v>
      </c>
      <c r="B4" s="357" t="s">
        <v>39</v>
      </c>
      <c r="C4" s="358"/>
      <c r="D4" s="359"/>
      <c r="E4" s="357" t="s">
        <v>10</v>
      </c>
      <c r="F4" s="358"/>
      <c r="G4" s="359"/>
      <c r="H4" s="357" t="s">
        <v>13</v>
      </c>
      <c r="I4" s="358"/>
      <c r="J4" s="359"/>
    </row>
    <row r="5" spans="1:10" ht="13.5" thickBot="1">
      <c r="A5" s="373"/>
      <c r="B5" s="74" t="s">
        <v>1</v>
      </c>
      <c r="C5" s="71" t="s">
        <v>2</v>
      </c>
      <c r="D5" s="73" t="s">
        <v>3</v>
      </c>
      <c r="E5" s="72" t="s">
        <v>1</v>
      </c>
      <c r="F5" s="71" t="s">
        <v>2</v>
      </c>
      <c r="G5" s="70" t="s">
        <v>3</v>
      </c>
      <c r="H5" s="74" t="s">
        <v>1</v>
      </c>
      <c r="I5" s="71" t="s">
        <v>2</v>
      </c>
      <c r="J5" s="73" t="s">
        <v>3</v>
      </c>
    </row>
    <row r="6" spans="1:10" ht="12.75">
      <c r="A6" s="101" t="s">
        <v>150</v>
      </c>
      <c r="B6" s="47"/>
      <c r="C6" s="66"/>
      <c r="D6" s="65"/>
      <c r="E6" s="47">
        <v>1350</v>
      </c>
      <c r="F6" s="66"/>
      <c r="G6" s="65">
        <v>40</v>
      </c>
      <c r="H6" s="47">
        <v>750</v>
      </c>
      <c r="I6" s="66"/>
      <c r="J6" s="65">
        <v>54</v>
      </c>
    </row>
    <row r="7" spans="1:10" ht="12.75">
      <c r="A7" s="300" t="s">
        <v>151</v>
      </c>
      <c r="B7" s="69">
        <v>800</v>
      </c>
      <c r="C7" s="68"/>
      <c r="D7" s="67">
        <v>410</v>
      </c>
      <c r="E7" s="69">
        <v>9188</v>
      </c>
      <c r="F7" s="68">
        <v>2500</v>
      </c>
      <c r="G7" s="67">
        <v>435</v>
      </c>
      <c r="H7" s="69"/>
      <c r="I7" s="68"/>
      <c r="J7" s="90"/>
    </row>
    <row r="8" spans="1:10" ht="12.75">
      <c r="A8" s="300" t="s">
        <v>149</v>
      </c>
      <c r="B8" s="69">
        <v>1500</v>
      </c>
      <c r="C8" s="68"/>
      <c r="D8" s="67">
        <v>365</v>
      </c>
      <c r="E8" s="69">
        <v>2670</v>
      </c>
      <c r="F8" s="68"/>
      <c r="G8" s="67">
        <v>10</v>
      </c>
      <c r="H8" s="69"/>
      <c r="I8" s="68"/>
      <c r="J8" s="67"/>
    </row>
    <row r="9" spans="1:10" ht="12.75">
      <c r="A9" s="100" t="s">
        <v>152</v>
      </c>
      <c r="B9" s="69"/>
      <c r="C9" s="68"/>
      <c r="D9" s="67"/>
      <c r="E9" s="69"/>
      <c r="F9" s="68"/>
      <c r="G9" s="67"/>
      <c r="H9" s="69"/>
      <c r="I9" s="68"/>
      <c r="J9" s="67"/>
    </row>
    <row r="10" spans="1:10" ht="12.75">
      <c r="A10" s="300" t="s">
        <v>200</v>
      </c>
      <c r="B10" s="69">
        <v>2000</v>
      </c>
      <c r="C10" s="68"/>
      <c r="D10" s="67">
        <v>1500</v>
      </c>
      <c r="E10" s="69">
        <v>2545</v>
      </c>
      <c r="F10" s="68"/>
      <c r="G10" s="67">
        <v>100</v>
      </c>
      <c r="H10" s="69"/>
      <c r="I10" s="68"/>
      <c r="J10" s="84"/>
    </row>
    <row r="11" spans="1:10" ht="12.75">
      <c r="A11" s="100" t="s">
        <v>55</v>
      </c>
      <c r="B11" s="69"/>
      <c r="C11" s="68"/>
      <c r="D11" s="67"/>
      <c r="E11" s="69"/>
      <c r="F11" s="68"/>
      <c r="G11" s="67"/>
      <c r="H11" s="69"/>
      <c r="I11" s="68"/>
      <c r="J11" s="90"/>
    </row>
    <row r="12" spans="1:10" ht="12.75">
      <c r="A12" s="100" t="s">
        <v>56</v>
      </c>
      <c r="B12" s="69"/>
      <c r="C12" s="68"/>
      <c r="D12" s="67"/>
      <c r="E12" s="69"/>
      <c r="F12" s="68"/>
      <c r="G12" s="67"/>
      <c r="H12" s="69"/>
      <c r="I12" s="68"/>
      <c r="J12" s="67"/>
    </row>
    <row r="13" spans="1:10" ht="12.75">
      <c r="A13" s="100" t="s">
        <v>57</v>
      </c>
      <c r="B13" s="69"/>
      <c r="C13" s="68"/>
      <c r="D13" s="67"/>
      <c r="E13" s="69"/>
      <c r="F13" s="68"/>
      <c r="G13" s="67"/>
      <c r="H13" s="69"/>
      <c r="I13" s="68"/>
      <c r="J13" s="67"/>
    </row>
    <row r="14" spans="1:10" ht="12.75">
      <c r="A14" s="100" t="s">
        <v>58</v>
      </c>
      <c r="B14" s="69"/>
      <c r="C14" s="68"/>
      <c r="D14" s="67"/>
      <c r="E14" s="69"/>
      <c r="F14" s="68"/>
      <c r="G14" s="67"/>
      <c r="H14" s="69"/>
      <c r="I14" s="68"/>
      <c r="J14" s="84"/>
    </row>
    <row r="15" spans="1:10" ht="13.5" thickBot="1">
      <c r="A15" s="100" t="s">
        <v>59</v>
      </c>
      <c r="B15" s="64"/>
      <c r="C15" s="63"/>
      <c r="D15" s="62"/>
      <c r="E15" s="64"/>
      <c r="F15" s="63"/>
      <c r="G15" s="62"/>
      <c r="H15" s="64"/>
      <c r="I15" s="63"/>
      <c r="J15" s="62"/>
    </row>
    <row r="16" spans="1:10" ht="13.5" thickBot="1">
      <c r="A16" s="10" t="s">
        <v>4</v>
      </c>
      <c r="B16" s="61">
        <f aca="true" t="shared" si="0" ref="B16:J16">SUM(B6:B15)</f>
        <v>4300</v>
      </c>
      <c r="C16" s="61">
        <f t="shared" si="0"/>
        <v>0</v>
      </c>
      <c r="D16" s="61">
        <f t="shared" si="0"/>
        <v>2275</v>
      </c>
      <c r="E16" s="61">
        <f t="shared" si="0"/>
        <v>15753</v>
      </c>
      <c r="F16" s="61">
        <f t="shared" si="0"/>
        <v>2500</v>
      </c>
      <c r="G16" s="61">
        <f t="shared" si="0"/>
        <v>585</v>
      </c>
      <c r="H16" s="61">
        <f t="shared" si="0"/>
        <v>750</v>
      </c>
      <c r="I16" s="61">
        <f t="shared" si="0"/>
        <v>0</v>
      </c>
      <c r="J16" s="61">
        <f t="shared" si="0"/>
        <v>54</v>
      </c>
    </row>
    <row r="17" ht="13.5" thickBot="1"/>
    <row r="18" spans="1:10" ht="13.5" thickBot="1">
      <c r="A18" s="372" t="s">
        <v>0</v>
      </c>
      <c r="B18" s="357" t="s">
        <v>12</v>
      </c>
      <c r="C18" s="358"/>
      <c r="D18" s="359"/>
      <c r="E18" s="357" t="s">
        <v>11</v>
      </c>
      <c r="F18" s="358"/>
      <c r="G18" s="359"/>
      <c r="H18" s="369" t="s">
        <v>41</v>
      </c>
      <c r="I18" s="370"/>
      <c r="J18" s="371"/>
    </row>
    <row r="19" spans="1:10" ht="13.5" thickBot="1">
      <c r="A19" s="373"/>
      <c r="B19" s="74" t="s">
        <v>1</v>
      </c>
      <c r="C19" s="71" t="s">
        <v>2</v>
      </c>
      <c r="D19" s="73" t="s">
        <v>3</v>
      </c>
      <c r="E19" s="72" t="s">
        <v>1</v>
      </c>
      <c r="F19" s="71" t="s">
        <v>2</v>
      </c>
      <c r="G19" s="70" t="s">
        <v>3</v>
      </c>
      <c r="H19" s="99" t="s">
        <v>1</v>
      </c>
      <c r="I19" s="98" t="s">
        <v>2</v>
      </c>
      <c r="J19" s="97" t="s">
        <v>3</v>
      </c>
    </row>
    <row r="20" spans="1:10" ht="13.5" thickBot="1">
      <c r="A20" s="96" t="str">
        <f aca="true" t="shared" si="1" ref="A20:A29">A6</f>
        <v>COLMAR ALLIANCE DECAPOLE</v>
      </c>
      <c r="B20" s="47">
        <v>3250</v>
      </c>
      <c r="C20" s="66"/>
      <c r="D20" s="65">
        <v>420</v>
      </c>
      <c r="E20" s="47"/>
      <c r="F20" s="66"/>
      <c r="G20" s="65"/>
      <c r="H20" s="47">
        <v>1500</v>
      </c>
      <c r="I20" s="66">
        <v>50</v>
      </c>
      <c r="J20" s="65">
        <v>25</v>
      </c>
    </row>
    <row r="21" spans="1:10" ht="13.5" thickBot="1">
      <c r="A21" s="96" t="str">
        <f t="shared" si="1"/>
        <v>COLMAR DOYEN BARTHOLDI</v>
      </c>
      <c r="B21" s="92"/>
      <c r="C21" s="91"/>
      <c r="D21" s="90"/>
      <c r="E21" s="92"/>
      <c r="F21" s="91"/>
      <c r="G21" s="90"/>
      <c r="H21" s="92"/>
      <c r="I21" s="91"/>
      <c r="J21" s="90"/>
    </row>
    <row r="22" spans="1:10" ht="13.5" thickBot="1">
      <c r="A22" s="96" t="str">
        <f t="shared" si="1"/>
        <v>COLMAR SCHWEITZER</v>
      </c>
      <c r="B22" s="69"/>
      <c r="C22" s="68"/>
      <c r="D22" s="67">
        <v>59</v>
      </c>
      <c r="E22" s="69"/>
      <c r="F22" s="68"/>
      <c r="G22" s="67">
        <v>32</v>
      </c>
      <c r="H22" s="69"/>
      <c r="I22" s="68"/>
      <c r="J22" s="67">
        <v>219</v>
      </c>
    </row>
    <row r="23" spans="1:10" ht="13.5" thickBot="1">
      <c r="A23" s="96" t="str">
        <f t="shared" si="1"/>
        <v>MUNSTER VAL SAINT GREGOIRE</v>
      </c>
      <c r="B23" s="69"/>
      <c r="C23" s="68"/>
      <c r="D23" s="67"/>
      <c r="E23" s="69"/>
      <c r="F23" s="68"/>
      <c r="G23" s="67">
        <v>350</v>
      </c>
      <c r="H23" s="69"/>
      <c r="I23" s="68"/>
      <c r="J23" s="67"/>
    </row>
    <row r="24" spans="1:10" ht="13.5" thickBot="1">
      <c r="A24" s="96" t="str">
        <f t="shared" si="1"/>
        <v>NEUF BRISACH VAUBAN</v>
      </c>
      <c r="B24" s="86"/>
      <c r="C24" s="85"/>
      <c r="D24" s="84"/>
      <c r="E24" s="86"/>
      <c r="F24" s="85"/>
      <c r="G24" s="84"/>
      <c r="H24" s="86">
        <v>5050</v>
      </c>
      <c r="I24" s="85"/>
      <c r="J24" s="84">
        <v>1000</v>
      </c>
    </row>
    <row r="25" spans="1:10" ht="13.5" thickBot="1">
      <c r="A25" s="96" t="str">
        <f t="shared" si="1"/>
        <v>Club 6</v>
      </c>
      <c r="B25" s="92"/>
      <c r="C25" s="91"/>
      <c r="D25" s="90"/>
      <c r="E25" s="92"/>
      <c r="F25" s="91"/>
      <c r="G25" s="90"/>
      <c r="H25" s="92"/>
      <c r="I25" s="91"/>
      <c r="J25" s="90"/>
    </row>
    <row r="26" spans="1:10" ht="13.5" thickBot="1">
      <c r="A26" s="96" t="str">
        <f t="shared" si="1"/>
        <v>Club 7</v>
      </c>
      <c r="B26" s="69"/>
      <c r="C26" s="68"/>
      <c r="D26" s="67"/>
      <c r="E26" s="69"/>
      <c r="F26" s="68"/>
      <c r="G26" s="67"/>
      <c r="H26" s="69"/>
      <c r="I26" s="68"/>
      <c r="J26" s="67"/>
    </row>
    <row r="27" spans="1:10" ht="13.5" thickBot="1">
      <c r="A27" s="96" t="str">
        <f t="shared" si="1"/>
        <v>Club 8</v>
      </c>
      <c r="B27" s="69"/>
      <c r="C27" s="68"/>
      <c r="D27" s="67"/>
      <c r="E27" s="69"/>
      <c r="F27" s="68"/>
      <c r="G27" s="67"/>
      <c r="H27" s="69"/>
      <c r="I27" s="68"/>
      <c r="J27" s="67"/>
    </row>
    <row r="28" spans="1:10" ht="13.5" thickBot="1">
      <c r="A28" s="96" t="str">
        <f t="shared" si="1"/>
        <v>Club 9</v>
      </c>
      <c r="B28" s="86"/>
      <c r="C28" s="85"/>
      <c r="D28" s="84"/>
      <c r="E28" s="86"/>
      <c r="F28" s="85"/>
      <c r="G28" s="84"/>
      <c r="H28" s="86"/>
      <c r="I28" s="85"/>
      <c r="J28" s="84"/>
    </row>
    <row r="29" spans="1:10" ht="13.5" thickBot="1">
      <c r="A29" s="96" t="str">
        <f t="shared" si="1"/>
        <v>Club 10</v>
      </c>
      <c r="B29" s="64"/>
      <c r="C29" s="63"/>
      <c r="D29" s="62"/>
      <c r="E29" s="64"/>
      <c r="F29" s="63"/>
      <c r="G29" s="62"/>
      <c r="H29" s="64"/>
      <c r="I29" s="63"/>
      <c r="J29" s="62"/>
    </row>
    <row r="30" spans="1:10" ht="13.5" thickBot="1">
      <c r="A30" s="10" t="s">
        <v>4</v>
      </c>
      <c r="B30" s="61">
        <f aca="true" t="shared" si="2" ref="B30:J30">SUM(B20:B29)</f>
        <v>3250</v>
      </c>
      <c r="C30" s="61">
        <f t="shared" si="2"/>
        <v>0</v>
      </c>
      <c r="D30" s="61">
        <f t="shared" si="2"/>
        <v>479</v>
      </c>
      <c r="E30" s="61">
        <f t="shared" si="2"/>
        <v>0</v>
      </c>
      <c r="F30" s="61">
        <f t="shared" si="2"/>
        <v>0</v>
      </c>
      <c r="G30" s="61">
        <f t="shared" si="2"/>
        <v>382</v>
      </c>
      <c r="H30" s="61">
        <f t="shared" si="2"/>
        <v>6550</v>
      </c>
      <c r="I30" s="61">
        <f t="shared" si="2"/>
        <v>50</v>
      </c>
      <c r="J30" s="61">
        <f t="shared" si="2"/>
        <v>1244</v>
      </c>
    </row>
    <row r="31" ht="13.5" thickBot="1"/>
    <row r="32" spans="1:7" ht="12.75">
      <c r="A32" s="372" t="s">
        <v>0</v>
      </c>
      <c r="B32" s="357" t="s">
        <v>42</v>
      </c>
      <c r="C32" s="358"/>
      <c r="D32" s="359"/>
      <c r="E32" s="357" t="s">
        <v>43</v>
      </c>
      <c r="F32" s="358"/>
      <c r="G32" s="359"/>
    </row>
    <row r="33" spans="1:10" ht="13.5" thickBot="1">
      <c r="A33" s="373"/>
      <c r="B33" s="74" t="s">
        <v>1</v>
      </c>
      <c r="C33" s="71" t="s">
        <v>2</v>
      </c>
      <c r="D33" s="73" t="s">
        <v>3</v>
      </c>
      <c r="E33" s="72" t="s">
        <v>1</v>
      </c>
      <c r="F33" s="71" t="s">
        <v>2</v>
      </c>
      <c r="G33" s="70" t="s">
        <v>3</v>
      </c>
      <c r="H33" s="40"/>
      <c r="I33" s="42"/>
      <c r="J33" s="42"/>
    </row>
    <row r="34" spans="1:10" ht="13.5" thickBot="1">
      <c r="A34" s="18" t="str">
        <f aca="true" t="shared" si="3" ref="A34:A43">A6</f>
        <v>COLMAR ALLIANCE DECAPOLE</v>
      </c>
      <c r="B34" s="47">
        <v>1520</v>
      </c>
      <c r="C34" s="66"/>
      <c r="D34" s="95">
        <v>10</v>
      </c>
      <c r="E34" s="47"/>
      <c r="F34" s="66"/>
      <c r="G34" s="65"/>
      <c r="H34" s="60"/>
      <c r="I34" s="39"/>
      <c r="J34" s="39"/>
    </row>
    <row r="35" spans="1:10" ht="13.5" thickBot="1">
      <c r="A35" s="18" t="str">
        <f t="shared" si="3"/>
        <v>COLMAR DOYEN BARTHOLDI</v>
      </c>
      <c r="B35" s="92">
        <v>1000</v>
      </c>
      <c r="C35" s="94"/>
      <c r="D35" s="93"/>
      <c r="E35" s="92"/>
      <c r="F35" s="91"/>
      <c r="G35" s="90"/>
      <c r="H35" s="60"/>
      <c r="I35" s="39"/>
      <c r="J35" s="39"/>
    </row>
    <row r="36" spans="1:10" ht="13.5" thickBot="1">
      <c r="A36" s="18" t="str">
        <f t="shared" si="3"/>
        <v>COLMAR SCHWEITZER</v>
      </c>
      <c r="B36" s="69">
        <v>750</v>
      </c>
      <c r="C36" s="68"/>
      <c r="D36" s="88">
        <v>29</v>
      </c>
      <c r="E36" s="69"/>
      <c r="F36" s="68"/>
      <c r="G36" s="67"/>
      <c r="H36" s="60"/>
      <c r="I36" s="39"/>
      <c r="J36" s="39"/>
    </row>
    <row r="37" spans="1:10" ht="13.5" thickBot="1">
      <c r="A37" s="18" t="str">
        <f t="shared" si="3"/>
        <v>MUNSTER VAL SAINT GREGOIRE</v>
      </c>
      <c r="B37" s="69"/>
      <c r="C37" s="89"/>
      <c r="D37" s="88"/>
      <c r="E37" s="69"/>
      <c r="F37" s="68"/>
      <c r="G37" s="67"/>
      <c r="H37" s="60"/>
      <c r="I37" s="39"/>
      <c r="J37" s="39"/>
    </row>
    <row r="38" spans="1:10" ht="13.5" thickBot="1">
      <c r="A38" s="18" t="str">
        <f t="shared" si="3"/>
        <v>NEUF BRISACH VAUBAN</v>
      </c>
      <c r="B38" s="86">
        <v>313</v>
      </c>
      <c r="C38" s="85"/>
      <c r="D38" s="87">
        <v>10</v>
      </c>
      <c r="E38" s="86"/>
      <c r="F38" s="85"/>
      <c r="G38" s="84"/>
      <c r="H38" s="60"/>
      <c r="I38" s="39"/>
      <c r="J38" s="39"/>
    </row>
    <row r="39" spans="1:10" ht="13.5" thickBot="1">
      <c r="A39" s="18" t="str">
        <f t="shared" si="3"/>
        <v>Club 6</v>
      </c>
      <c r="B39" s="92"/>
      <c r="C39" s="94"/>
      <c r="D39" s="93"/>
      <c r="E39" s="92"/>
      <c r="F39" s="91"/>
      <c r="G39" s="90"/>
      <c r="H39" s="60"/>
      <c r="I39" s="39"/>
      <c r="J39" s="39"/>
    </row>
    <row r="40" spans="1:10" ht="13.5" thickBot="1">
      <c r="A40" s="18" t="str">
        <f t="shared" si="3"/>
        <v>Club 7</v>
      </c>
      <c r="B40" s="69"/>
      <c r="C40" s="68"/>
      <c r="D40" s="88"/>
      <c r="E40" s="69"/>
      <c r="F40" s="68"/>
      <c r="G40" s="67"/>
      <c r="H40" s="60"/>
      <c r="I40" s="39"/>
      <c r="J40" s="39"/>
    </row>
    <row r="41" spans="1:10" ht="13.5" thickBot="1">
      <c r="A41" s="18" t="str">
        <f t="shared" si="3"/>
        <v>Club 8</v>
      </c>
      <c r="B41" s="69"/>
      <c r="C41" s="89"/>
      <c r="D41" s="88"/>
      <c r="E41" s="69"/>
      <c r="F41" s="68"/>
      <c r="G41" s="67"/>
      <c r="H41" s="60"/>
      <c r="I41" s="39"/>
      <c r="J41" s="39"/>
    </row>
    <row r="42" spans="1:10" ht="13.5" thickBot="1">
      <c r="A42" s="18" t="str">
        <f t="shared" si="3"/>
        <v>Club 9</v>
      </c>
      <c r="B42" s="86"/>
      <c r="C42" s="85"/>
      <c r="D42" s="87"/>
      <c r="E42" s="86"/>
      <c r="F42" s="85"/>
      <c r="G42" s="84"/>
      <c r="H42" s="60"/>
      <c r="I42" s="39"/>
      <c r="J42" s="39"/>
    </row>
    <row r="43" spans="1:10" ht="13.5" thickBot="1">
      <c r="A43" s="18" t="str">
        <f t="shared" si="3"/>
        <v>Club 10</v>
      </c>
      <c r="B43" s="64"/>
      <c r="C43" s="83"/>
      <c r="D43" s="82"/>
      <c r="E43" s="64"/>
      <c r="F43" s="63"/>
      <c r="G43" s="62"/>
      <c r="H43" s="60"/>
      <c r="I43" s="39"/>
      <c r="J43" s="39"/>
    </row>
    <row r="44" spans="1:10" ht="13.5" thickBot="1">
      <c r="A44" s="10" t="s">
        <v>4</v>
      </c>
      <c r="B44" s="61">
        <f aca="true" t="shared" si="4" ref="B44:G44">SUM(B34:B43)</f>
        <v>3583</v>
      </c>
      <c r="C44" s="61">
        <f t="shared" si="4"/>
        <v>0</v>
      </c>
      <c r="D44" s="61">
        <f t="shared" si="4"/>
        <v>49</v>
      </c>
      <c r="E44" s="61">
        <f t="shared" si="4"/>
        <v>0</v>
      </c>
      <c r="F44" s="61">
        <f t="shared" si="4"/>
        <v>0</v>
      </c>
      <c r="G44" s="61">
        <f t="shared" si="4"/>
        <v>0</v>
      </c>
      <c r="H44" s="60"/>
      <c r="I44" s="39"/>
      <c r="J44" s="39"/>
    </row>
    <row r="45" ht="13.5" thickBot="1"/>
    <row r="46" spans="1:10" ht="12.75">
      <c r="A46" s="380" t="s">
        <v>0</v>
      </c>
      <c r="B46" s="365" t="s">
        <v>76</v>
      </c>
      <c r="C46" s="382" t="s">
        <v>21</v>
      </c>
      <c r="D46" s="358"/>
      <c r="E46" s="383"/>
      <c r="F46" s="360" t="s">
        <v>6</v>
      </c>
      <c r="G46" s="361"/>
      <c r="H46" s="362"/>
      <c r="I46" s="363" t="s">
        <v>5</v>
      </c>
      <c r="J46" s="364"/>
    </row>
    <row r="47" spans="1:10" ht="13.5" thickBot="1">
      <c r="A47" s="381"/>
      <c r="B47" s="366"/>
      <c r="C47" s="20" t="s">
        <v>1</v>
      </c>
      <c r="D47" s="20" t="s">
        <v>2</v>
      </c>
      <c r="E47" s="22" t="s">
        <v>3</v>
      </c>
      <c r="F47" s="21" t="s">
        <v>1</v>
      </c>
      <c r="G47" s="20" t="s">
        <v>2</v>
      </c>
      <c r="H47" s="19" t="s">
        <v>3</v>
      </c>
      <c r="I47" s="367" t="s">
        <v>7</v>
      </c>
      <c r="J47" s="368"/>
    </row>
    <row r="48" spans="1:10" ht="13.5" thickBot="1">
      <c r="A48" s="18" t="str">
        <f aca="true" t="shared" si="5" ref="A48:A57">A6</f>
        <v>COLMAR ALLIANCE DECAPOLE</v>
      </c>
      <c r="B48" s="80">
        <v>9</v>
      </c>
      <c r="C48" s="78">
        <f aca="true" t="shared" si="6" ref="C48:C57">B6+E6+H6+B20+E20+H20+B34+E34</f>
        <v>8370</v>
      </c>
      <c r="D48" s="15">
        <f aca="true" t="shared" si="7" ref="D48:D57">C6+F6+I6+C20+F20+I20+C34+F34</f>
        <v>50</v>
      </c>
      <c r="E48" s="77">
        <f aca="true" t="shared" si="8" ref="E48:E57">D6+G6+J6+D20+G20+J20+D34+G34</f>
        <v>549</v>
      </c>
      <c r="F48" s="13">
        <f aca="true" t="shared" si="9" ref="F48:F58">IF($B48=0,"",C48/$B48)</f>
        <v>930</v>
      </c>
      <c r="G48" s="13">
        <f aca="true" t="shared" si="10" ref="G48:G58">IF($B48=0,"",D48/$B48)</f>
        <v>5.555555555555555</v>
      </c>
      <c r="H48" s="12">
        <f aca="true" t="shared" si="11" ref="H48:H58">IF($B48=0,"",E48/$B48)</f>
        <v>61</v>
      </c>
      <c r="I48" s="374">
        <f aca="true" t="shared" si="12" ref="I48:I57">C48+D48</f>
        <v>8420</v>
      </c>
      <c r="J48" s="375"/>
    </row>
    <row r="49" spans="1:10" ht="13.5" thickBot="1">
      <c r="A49" s="18" t="str">
        <f t="shared" si="5"/>
        <v>COLMAR DOYEN BARTHOLDI</v>
      </c>
      <c r="B49" s="81">
        <v>26</v>
      </c>
      <c r="C49" s="78">
        <f t="shared" si="6"/>
        <v>10988</v>
      </c>
      <c r="D49" s="15">
        <f t="shared" si="7"/>
        <v>2500</v>
      </c>
      <c r="E49" s="77">
        <f t="shared" si="8"/>
        <v>845</v>
      </c>
      <c r="F49" s="13">
        <f t="shared" si="9"/>
        <v>422.61538461538464</v>
      </c>
      <c r="G49" s="13">
        <f t="shared" si="10"/>
        <v>96.15384615384616</v>
      </c>
      <c r="H49" s="12">
        <f t="shared" si="11"/>
        <v>32.5</v>
      </c>
      <c r="I49" s="374">
        <f t="shared" si="12"/>
        <v>13488</v>
      </c>
      <c r="J49" s="375"/>
    </row>
    <row r="50" spans="1:10" ht="13.5" thickBot="1">
      <c r="A50" s="18" t="str">
        <f t="shared" si="5"/>
        <v>COLMAR SCHWEITZER</v>
      </c>
      <c r="B50" s="80">
        <v>29</v>
      </c>
      <c r="C50" s="78">
        <f t="shared" si="6"/>
        <v>4920</v>
      </c>
      <c r="D50" s="15">
        <f t="shared" si="7"/>
        <v>0</v>
      </c>
      <c r="E50" s="77">
        <f t="shared" si="8"/>
        <v>714</v>
      </c>
      <c r="F50" s="13">
        <f t="shared" si="9"/>
        <v>169.6551724137931</v>
      </c>
      <c r="G50" s="13">
        <f t="shared" si="10"/>
        <v>0</v>
      </c>
      <c r="H50" s="12">
        <f t="shared" si="11"/>
        <v>24.620689655172413</v>
      </c>
      <c r="I50" s="374">
        <f t="shared" si="12"/>
        <v>4920</v>
      </c>
      <c r="J50" s="375"/>
    </row>
    <row r="51" spans="1:10" ht="13.5" thickBot="1">
      <c r="A51" s="18" t="str">
        <f t="shared" si="5"/>
        <v>MUNSTER VAL SAINT GREGOIRE</v>
      </c>
      <c r="B51" s="81">
        <v>12</v>
      </c>
      <c r="C51" s="78">
        <f t="shared" si="6"/>
        <v>0</v>
      </c>
      <c r="D51" s="15">
        <f t="shared" si="7"/>
        <v>0</v>
      </c>
      <c r="E51" s="77">
        <f t="shared" si="8"/>
        <v>350</v>
      </c>
      <c r="F51" s="13">
        <f t="shared" si="9"/>
        <v>0</v>
      </c>
      <c r="G51" s="13">
        <f t="shared" si="10"/>
        <v>0</v>
      </c>
      <c r="H51" s="12">
        <f t="shared" si="11"/>
        <v>29.166666666666668</v>
      </c>
      <c r="I51" s="374">
        <f t="shared" si="12"/>
        <v>0</v>
      </c>
      <c r="J51" s="375"/>
    </row>
    <row r="52" spans="1:10" ht="13.5" thickBot="1">
      <c r="A52" s="18" t="str">
        <f t="shared" si="5"/>
        <v>NEUF BRISACH VAUBAN</v>
      </c>
      <c r="B52" s="80">
        <v>27</v>
      </c>
      <c r="C52" s="78">
        <f t="shared" si="6"/>
        <v>9908</v>
      </c>
      <c r="D52" s="15">
        <f t="shared" si="7"/>
        <v>0</v>
      </c>
      <c r="E52" s="77">
        <f t="shared" si="8"/>
        <v>2610</v>
      </c>
      <c r="F52" s="13">
        <f t="shared" si="9"/>
        <v>366.962962962963</v>
      </c>
      <c r="G52" s="13">
        <f t="shared" si="10"/>
        <v>0</v>
      </c>
      <c r="H52" s="12">
        <f t="shared" si="11"/>
        <v>96.66666666666667</v>
      </c>
      <c r="I52" s="374">
        <f t="shared" si="12"/>
        <v>9908</v>
      </c>
      <c r="J52" s="375"/>
    </row>
    <row r="53" spans="1:10" ht="13.5" thickBot="1">
      <c r="A53" s="18" t="str">
        <f t="shared" si="5"/>
        <v>Club 6</v>
      </c>
      <c r="B53" s="81"/>
      <c r="C53" s="78">
        <f t="shared" si="6"/>
        <v>0</v>
      </c>
      <c r="D53" s="15">
        <f t="shared" si="7"/>
        <v>0</v>
      </c>
      <c r="E53" s="77">
        <f t="shared" si="8"/>
        <v>0</v>
      </c>
      <c r="F53" s="13">
        <f t="shared" si="9"/>
      </c>
      <c r="G53" s="13">
        <f t="shared" si="10"/>
      </c>
      <c r="H53" s="12">
        <f t="shared" si="11"/>
      </c>
      <c r="I53" s="374">
        <f t="shared" si="12"/>
        <v>0</v>
      </c>
      <c r="J53" s="375"/>
    </row>
    <row r="54" spans="1:10" ht="13.5" thickBot="1">
      <c r="A54" s="18" t="str">
        <f t="shared" si="5"/>
        <v>Club 7</v>
      </c>
      <c r="B54" s="80"/>
      <c r="C54" s="78">
        <f t="shared" si="6"/>
        <v>0</v>
      </c>
      <c r="D54" s="15">
        <f t="shared" si="7"/>
        <v>0</v>
      </c>
      <c r="E54" s="77">
        <f t="shared" si="8"/>
        <v>0</v>
      </c>
      <c r="F54" s="13">
        <f t="shared" si="9"/>
      </c>
      <c r="G54" s="13">
        <f t="shared" si="10"/>
      </c>
      <c r="H54" s="12">
        <f t="shared" si="11"/>
      </c>
      <c r="I54" s="374">
        <f t="shared" si="12"/>
        <v>0</v>
      </c>
      <c r="J54" s="375"/>
    </row>
    <row r="55" spans="1:10" ht="13.5" thickBot="1">
      <c r="A55" s="18" t="str">
        <f t="shared" si="5"/>
        <v>Club 8</v>
      </c>
      <c r="B55" s="81"/>
      <c r="C55" s="78">
        <f t="shared" si="6"/>
        <v>0</v>
      </c>
      <c r="D55" s="15">
        <f t="shared" si="7"/>
        <v>0</v>
      </c>
      <c r="E55" s="77">
        <f t="shared" si="8"/>
        <v>0</v>
      </c>
      <c r="F55" s="13">
        <f t="shared" si="9"/>
      </c>
      <c r="G55" s="13">
        <f t="shared" si="10"/>
      </c>
      <c r="H55" s="12">
        <f t="shared" si="11"/>
      </c>
      <c r="I55" s="374">
        <f t="shared" si="12"/>
        <v>0</v>
      </c>
      <c r="J55" s="375"/>
    </row>
    <row r="56" spans="1:10" ht="13.5" thickBot="1">
      <c r="A56" s="18" t="str">
        <f t="shared" si="5"/>
        <v>Club 9</v>
      </c>
      <c r="B56" s="80"/>
      <c r="C56" s="78">
        <f t="shared" si="6"/>
        <v>0</v>
      </c>
      <c r="D56" s="15">
        <f t="shared" si="7"/>
        <v>0</v>
      </c>
      <c r="E56" s="77">
        <f t="shared" si="8"/>
        <v>0</v>
      </c>
      <c r="F56" s="13">
        <f t="shared" si="9"/>
      </c>
      <c r="G56" s="13">
        <f t="shared" si="10"/>
      </c>
      <c r="H56" s="12">
        <f t="shared" si="11"/>
      </c>
      <c r="I56" s="374">
        <f t="shared" si="12"/>
        <v>0</v>
      </c>
      <c r="J56" s="375"/>
    </row>
    <row r="57" spans="1:10" ht="13.5" thickBot="1">
      <c r="A57" s="18" t="str">
        <f t="shared" si="5"/>
        <v>Club 10</v>
      </c>
      <c r="B57" s="79"/>
      <c r="C57" s="78">
        <f t="shared" si="6"/>
        <v>0</v>
      </c>
      <c r="D57" s="15">
        <f t="shared" si="7"/>
        <v>0</v>
      </c>
      <c r="E57" s="77">
        <f t="shared" si="8"/>
        <v>0</v>
      </c>
      <c r="F57" s="13">
        <f t="shared" si="9"/>
      </c>
      <c r="G57" s="13">
        <f t="shared" si="10"/>
      </c>
      <c r="H57" s="12">
        <f t="shared" si="11"/>
      </c>
      <c r="I57" s="374">
        <f t="shared" si="12"/>
        <v>0</v>
      </c>
      <c r="J57" s="375"/>
    </row>
    <row r="58" spans="1:10" ht="13.5" thickBot="1">
      <c r="A58" s="34" t="s">
        <v>4</v>
      </c>
      <c r="B58" s="76">
        <f>SUM(B48:B57)</f>
        <v>103</v>
      </c>
      <c r="C58" s="55">
        <f>SUM(C48:C57)</f>
        <v>34186</v>
      </c>
      <c r="D58" s="32">
        <f>SUM(D48:D57)</f>
        <v>2550</v>
      </c>
      <c r="E58" s="75">
        <f>SUM(E48:E57)</f>
        <v>5068</v>
      </c>
      <c r="F58" s="6">
        <f t="shared" si="9"/>
        <v>331.90291262135923</v>
      </c>
      <c r="G58" s="6">
        <f t="shared" si="10"/>
        <v>24.75728155339806</v>
      </c>
      <c r="H58" s="5">
        <f t="shared" si="11"/>
        <v>49.20388349514563</v>
      </c>
      <c r="I58" s="378">
        <f>SUM(I48:J57)</f>
        <v>36736</v>
      </c>
      <c r="J58" s="379"/>
    </row>
    <row r="64" ht="13.5" thickBot="1"/>
    <row r="65" spans="1:10" ht="18.75" thickBot="1">
      <c r="A65" s="52" t="str">
        <f>A2</f>
        <v>ZONE 61</v>
      </c>
      <c r="B65" s="354" t="s">
        <v>47</v>
      </c>
      <c r="C65" s="355"/>
      <c r="D65" s="355"/>
      <c r="E65" s="355"/>
      <c r="F65" s="355"/>
      <c r="G65" s="355"/>
      <c r="H65" s="355"/>
      <c r="I65" s="355"/>
      <c r="J65" s="356"/>
    </row>
    <row r="66" spans="2:10" ht="13.5" thickBot="1"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372" t="s">
        <v>0</v>
      </c>
      <c r="B67" s="385" t="s">
        <v>44</v>
      </c>
      <c r="C67" s="358"/>
      <c r="D67" s="359"/>
      <c r="E67" s="385" t="s">
        <v>45</v>
      </c>
      <c r="F67" s="358"/>
      <c r="G67" s="359"/>
      <c r="H67" s="376"/>
      <c r="I67" s="377"/>
      <c r="J67" s="377"/>
    </row>
    <row r="68" spans="1:10" ht="13.5" thickBot="1">
      <c r="A68" s="373"/>
      <c r="B68" s="74" t="s">
        <v>1</v>
      </c>
      <c r="C68" s="71" t="s">
        <v>2</v>
      </c>
      <c r="D68" s="73" t="s">
        <v>3</v>
      </c>
      <c r="E68" s="74" t="s">
        <v>1</v>
      </c>
      <c r="F68" s="71" t="s">
        <v>2</v>
      </c>
      <c r="G68" s="73" t="s">
        <v>3</v>
      </c>
      <c r="H68" s="40"/>
      <c r="I68" s="42"/>
      <c r="J68" s="42"/>
    </row>
    <row r="69" spans="1:10" ht="13.5" thickBot="1">
      <c r="A69" s="18" t="str">
        <f aca="true" t="shared" si="13" ref="A69:A78">A6</f>
        <v>COLMAR ALLIANCE DECAPOLE</v>
      </c>
      <c r="B69" s="47"/>
      <c r="C69" s="66"/>
      <c r="D69" s="65"/>
      <c r="E69" s="47"/>
      <c r="F69" s="66"/>
      <c r="G69" s="65"/>
      <c r="H69" s="60"/>
      <c r="I69" s="39"/>
      <c r="J69" s="39"/>
    </row>
    <row r="70" spans="1:10" ht="13.5" thickBot="1">
      <c r="A70" s="18" t="str">
        <f t="shared" si="13"/>
        <v>COLMAR DOYEN BARTHOLDI</v>
      </c>
      <c r="B70" s="69"/>
      <c r="C70" s="68"/>
      <c r="D70" s="67"/>
      <c r="E70" s="69"/>
      <c r="F70" s="68"/>
      <c r="G70" s="67"/>
      <c r="H70" s="60"/>
      <c r="I70" s="39"/>
      <c r="J70" s="39"/>
    </row>
    <row r="71" spans="1:10" ht="13.5" thickBot="1">
      <c r="A71" s="18" t="str">
        <f t="shared" si="13"/>
        <v>COLMAR SCHWEITZER</v>
      </c>
      <c r="B71" s="47"/>
      <c r="C71" s="66"/>
      <c r="D71" s="65"/>
      <c r="E71" s="47"/>
      <c r="F71" s="66"/>
      <c r="G71" s="65"/>
      <c r="H71" s="60"/>
      <c r="I71" s="39"/>
      <c r="J71" s="39"/>
    </row>
    <row r="72" spans="1:10" ht="13.5" thickBot="1">
      <c r="A72" s="18" t="str">
        <f t="shared" si="13"/>
        <v>MUNSTER VAL SAINT GREGOIRE</v>
      </c>
      <c r="B72" s="69"/>
      <c r="C72" s="68"/>
      <c r="D72" s="67"/>
      <c r="E72" s="69"/>
      <c r="F72" s="68"/>
      <c r="G72" s="67"/>
      <c r="H72" s="60"/>
      <c r="I72" s="39"/>
      <c r="J72" s="39"/>
    </row>
    <row r="73" spans="1:10" ht="13.5" thickBot="1">
      <c r="A73" s="18" t="str">
        <f t="shared" si="13"/>
        <v>NEUF BRISACH VAUBAN</v>
      </c>
      <c r="B73" s="47"/>
      <c r="C73" s="66"/>
      <c r="D73" s="65"/>
      <c r="E73" s="47"/>
      <c r="F73" s="66"/>
      <c r="G73" s="65"/>
      <c r="H73" s="60"/>
      <c r="I73" s="39"/>
      <c r="J73" s="39"/>
    </row>
    <row r="74" spans="1:10" ht="13.5" thickBot="1">
      <c r="A74" s="18" t="str">
        <f t="shared" si="13"/>
        <v>Club 6</v>
      </c>
      <c r="B74" s="69"/>
      <c r="C74" s="68"/>
      <c r="D74" s="67"/>
      <c r="E74" s="69"/>
      <c r="F74" s="68"/>
      <c r="G74" s="67"/>
      <c r="H74" s="60"/>
      <c r="I74" s="39"/>
      <c r="J74" s="39"/>
    </row>
    <row r="75" spans="1:10" ht="13.5" thickBot="1">
      <c r="A75" s="18" t="str">
        <f t="shared" si="13"/>
        <v>Club 7</v>
      </c>
      <c r="B75" s="47"/>
      <c r="C75" s="66"/>
      <c r="D75" s="65"/>
      <c r="E75" s="47"/>
      <c r="F75" s="66"/>
      <c r="G75" s="65"/>
      <c r="H75" s="60"/>
      <c r="I75" s="39"/>
      <c r="J75" s="39"/>
    </row>
    <row r="76" spans="1:10" ht="13.5" thickBot="1">
      <c r="A76" s="18" t="str">
        <f t="shared" si="13"/>
        <v>Club 8</v>
      </c>
      <c r="B76" s="69"/>
      <c r="C76" s="68"/>
      <c r="D76" s="67"/>
      <c r="E76" s="69"/>
      <c r="F76" s="68"/>
      <c r="G76" s="67"/>
      <c r="H76" s="60"/>
      <c r="I76" s="39"/>
      <c r="J76" s="39"/>
    </row>
    <row r="77" spans="1:10" ht="13.5" thickBot="1">
      <c r="A77" s="18" t="str">
        <f t="shared" si="13"/>
        <v>Club 9</v>
      </c>
      <c r="B77" s="47"/>
      <c r="C77" s="66"/>
      <c r="D77" s="65"/>
      <c r="E77" s="47"/>
      <c r="F77" s="66"/>
      <c r="G77" s="65"/>
      <c r="H77" s="60"/>
      <c r="I77" s="39"/>
      <c r="J77" s="39"/>
    </row>
    <row r="78" spans="1:10" ht="13.5" thickBot="1">
      <c r="A78" s="18" t="str">
        <f t="shared" si="13"/>
        <v>Club 10</v>
      </c>
      <c r="B78" s="64"/>
      <c r="C78" s="63"/>
      <c r="D78" s="62"/>
      <c r="E78" s="64"/>
      <c r="F78" s="63"/>
      <c r="G78" s="62"/>
      <c r="H78" s="60"/>
      <c r="I78" s="39"/>
      <c r="J78" s="39"/>
    </row>
    <row r="79" spans="1:10" ht="13.5" thickBot="1">
      <c r="A79" s="10" t="s">
        <v>4</v>
      </c>
      <c r="B79" s="61">
        <f aca="true" t="shared" si="14" ref="B79:G79">SUM(B69:B78)</f>
        <v>0</v>
      </c>
      <c r="C79" s="61">
        <f t="shared" si="14"/>
        <v>0</v>
      </c>
      <c r="D79" s="61">
        <f t="shared" si="14"/>
        <v>0</v>
      </c>
      <c r="E79" s="61">
        <f t="shared" si="14"/>
        <v>0</v>
      </c>
      <c r="F79" s="61">
        <f t="shared" si="14"/>
        <v>0</v>
      </c>
      <c r="G79" s="61">
        <f t="shared" si="14"/>
        <v>0</v>
      </c>
      <c r="H79" s="60"/>
      <c r="I79" s="39"/>
      <c r="J79" s="39"/>
    </row>
    <row r="80" ht="13.5" thickBot="1"/>
    <row r="81" spans="1:10" ht="12.75">
      <c r="A81" s="372" t="s">
        <v>0</v>
      </c>
      <c r="B81" s="357" t="s">
        <v>14</v>
      </c>
      <c r="C81" s="358"/>
      <c r="D81" s="359"/>
      <c r="E81" s="384" t="s">
        <v>46</v>
      </c>
      <c r="F81" s="358"/>
      <c r="G81" s="383"/>
      <c r="H81" s="376"/>
      <c r="I81" s="377"/>
      <c r="J81" s="377"/>
    </row>
    <row r="82" spans="1:10" ht="13.5" thickBot="1">
      <c r="A82" s="373"/>
      <c r="B82" s="74" t="s">
        <v>1</v>
      </c>
      <c r="C82" s="71" t="s">
        <v>2</v>
      </c>
      <c r="D82" s="73" t="s">
        <v>3</v>
      </c>
      <c r="E82" s="72" t="s">
        <v>1</v>
      </c>
      <c r="F82" s="71" t="s">
        <v>2</v>
      </c>
      <c r="G82" s="70" t="s">
        <v>3</v>
      </c>
      <c r="H82" s="40"/>
      <c r="I82" s="42"/>
      <c r="J82" s="42"/>
    </row>
    <row r="83" spans="1:10" ht="13.5" thickBot="1">
      <c r="A83" s="18" t="str">
        <f aca="true" t="shared" si="15" ref="A83:A92">A6</f>
        <v>COLMAR ALLIANCE DECAPOLE</v>
      </c>
      <c r="B83" s="47"/>
      <c r="C83" s="66"/>
      <c r="D83" s="65"/>
      <c r="E83" s="47"/>
      <c r="F83" s="66"/>
      <c r="G83" s="65"/>
      <c r="H83" s="60"/>
      <c r="I83" s="39"/>
      <c r="J83" s="39"/>
    </row>
    <row r="84" spans="1:10" ht="13.5" thickBot="1">
      <c r="A84" s="18" t="str">
        <f t="shared" si="15"/>
        <v>COLMAR DOYEN BARTHOLDI</v>
      </c>
      <c r="B84" s="69"/>
      <c r="C84" s="68"/>
      <c r="D84" s="67"/>
      <c r="E84" s="69"/>
      <c r="F84" s="68"/>
      <c r="G84" s="67"/>
      <c r="H84" s="60"/>
      <c r="I84" s="39"/>
      <c r="J84" s="39"/>
    </row>
    <row r="85" spans="1:10" ht="13.5" thickBot="1">
      <c r="A85" s="18" t="str">
        <f t="shared" si="15"/>
        <v>COLMAR SCHWEITZER</v>
      </c>
      <c r="B85" s="47">
        <v>1605</v>
      </c>
      <c r="C85" s="66"/>
      <c r="D85" s="65">
        <v>66</v>
      </c>
      <c r="E85" s="47"/>
      <c r="F85" s="66"/>
      <c r="G85" s="65"/>
      <c r="H85" s="60"/>
      <c r="I85" s="39"/>
      <c r="J85" s="39"/>
    </row>
    <row r="86" spans="1:10" ht="13.5" thickBot="1">
      <c r="A86" s="18" t="str">
        <f t="shared" si="15"/>
        <v>MUNSTER VAL SAINT GREGOIRE</v>
      </c>
      <c r="B86" s="69"/>
      <c r="C86" s="68"/>
      <c r="D86" s="67"/>
      <c r="E86" s="69"/>
      <c r="F86" s="68"/>
      <c r="G86" s="67"/>
      <c r="H86" s="60"/>
      <c r="I86" s="39"/>
      <c r="J86" s="39"/>
    </row>
    <row r="87" spans="1:10" ht="13.5" thickBot="1">
      <c r="A87" s="18" t="str">
        <f t="shared" si="15"/>
        <v>NEUF BRISACH VAUBAN</v>
      </c>
      <c r="B87" s="47"/>
      <c r="C87" s="66"/>
      <c r="D87" s="65"/>
      <c r="E87" s="47"/>
      <c r="F87" s="66"/>
      <c r="G87" s="65"/>
      <c r="H87" s="60"/>
      <c r="I87" s="39"/>
      <c r="J87" s="39"/>
    </row>
    <row r="88" spans="1:10" ht="13.5" thickBot="1">
      <c r="A88" s="18" t="str">
        <f t="shared" si="15"/>
        <v>Club 6</v>
      </c>
      <c r="B88" s="69"/>
      <c r="C88" s="68"/>
      <c r="D88" s="67"/>
      <c r="E88" s="69"/>
      <c r="F88" s="68"/>
      <c r="G88" s="67"/>
      <c r="H88" s="60"/>
      <c r="I88" s="39"/>
      <c r="J88" s="39"/>
    </row>
    <row r="89" spans="1:10" ht="13.5" thickBot="1">
      <c r="A89" s="18" t="str">
        <f t="shared" si="15"/>
        <v>Club 7</v>
      </c>
      <c r="B89" s="47"/>
      <c r="C89" s="66"/>
      <c r="D89" s="65"/>
      <c r="E89" s="47"/>
      <c r="F89" s="66"/>
      <c r="G89" s="65"/>
      <c r="H89" s="60"/>
      <c r="I89" s="39"/>
      <c r="J89" s="39"/>
    </row>
    <row r="90" spans="1:10" ht="13.5" thickBot="1">
      <c r="A90" s="18" t="str">
        <f t="shared" si="15"/>
        <v>Club 8</v>
      </c>
      <c r="B90" s="69"/>
      <c r="C90" s="68"/>
      <c r="D90" s="67"/>
      <c r="E90" s="69"/>
      <c r="F90" s="68"/>
      <c r="G90" s="67"/>
      <c r="H90" s="60"/>
      <c r="I90" s="39"/>
      <c r="J90" s="39"/>
    </row>
    <row r="91" spans="1:10" ht="13.5" thickBot="1">
      <c r="A91" s="18" t="str">
        <f t="shared" si="15"/>
        <v>Club 9</v>
      </c>
      <c r="B91" s="47"/>
      <c r="C91" s="66"/>
      <c r="D91" s="65"/>
      <c r="E91" s="47"/>
      <c r="F91" s="66"/>
      <c r="G91" s="65"/>
      <c r="H91" s="60"/>
      <c r="I91" s="39"/>
      <c r="J91" s="39"/>
    </row>
    <row r="92" spans="1:10" ht="13.5" thickBot="1">
      <c r="A92" s="18" t="str">
        <f t="shared" si="15"/>
        <v>Club 10</v>
      </c>
      <c r="B92" s="64"/>
      <c r="C92" s="63"/>
      <c r="D92" s="62"/>
      <c r="E92" s="64"/>
      <c r="F92" s="63"/>
      <c r="G92" s="62"/>
      <c r="H92" s="60"/>
      <c r="I92" s="39"/>
      <c r="J92" s="39"/>
    </row>
    <row r="93" spans="1:10" ht="13.5" thickBot="1">
      <c r="A93" s="10" t="s">
        <v>4</v>
      </c>
      <c r="B93" s="61">
        <f aca="true" t="shared" si="16" ref="B93:G93">SUM(B83:B92)</f>
        <v>1605</v>
      </c>
      <c r="C93" s="61">
        <f t="shared" si="16"/>
        <v>0</v>
      </c>
      <c r="D93" s="61">
        <f t="shared" si="16"/>
        <v>66</v>
      </c>
      <c r="E93" s="61">
        <f t="shared" si="16"/>
        <v>0</v>
      </c>
      <c r="F93" s="61">
        <f t="shared" si="16"/>
        <v>0</v>
      </c>
      <c r="G93" s="61">
        <f t="shared" si="16"/>
        <v>0</v>
      </c>
      <c r="H93" s="60"/>
      <c r="I93" s="39"/>
      <c r="J93" s="39"/>
    </row>
    <row r="95" ht="13.5" thickBot="1"/>
    <row r="96" spans="1:10" ht="12.75">
      <c r="A96" s="380" t="s">
        <v>0</v>
      </c>
      <c r="B96" s="365" t="s">
        <v>76</v>
      </c>
      <c r="C96" s="382" t="s">
        <v>20</v>
      </c>
      <c r="D96" s="358"/>
      <c r="E96" s="383"/>
      <c r="F96" s="360" t="s">
        <v>6</v>
      </c>
      <c r="G96" s="361"/>
      <c r="H96" s="362"/>
      <c r="I96" s="386" t="s">
        <v>5</v>
      </c>
      <c r="J96" s="364"/>
    </row>
    <row r="97" spans="1:10" ht="13.5" thickBot="1">
      <c r="A97" s="381"/>
      <c r="B97" s="366"/>
      <c r="C97" s="20" t="s">
        <v>1</v>
      </c>
      <c r="D97" s="20" t="s">
        <v>2</v>
      </c>
      <c r="E97" s="22" t="s">
        <v>3</v>
      </c>
      <c r="F97" s="21" t="s">
        <v>1</v>
      </c>
      <c r="G97" s="20" t="s">
        <v>2</v>
      </c>
      <c r="H97" s="19" t="s">
        <v>3</v>
      </c>
      <c r="I97" s="387" t="s">
        <v>7</v>
      </c>
      <c r="J97" s="368"/>
    </row>
    <row r="98" spans="1:10" ht="13.5" thickBot="1">
      <c r="A98" s="18" t="str">
        <f aca="true" t="shared" si="17" ref="A98:A107">A6</f>
        <v>COLMAR ALLIANCE DECAPOLE</v>
      </c>
      <c r="B98" s="17">
        <f aca="true" t="shared" si="18" ref="B98:B107">B48</f>
        <v>9</v>
      </c>
      <c r="C98" s="16">
        <f aca="true" t="shared" si="19" ref="C98:C107">B69+E69+B83+E83</f>
        <v>0</v>
      </c>
      <c r="D98" s="15">
        <f aca="true" t="shared" si="20" ref="D98:D107">C69+F69+C83+F83</f>
        <v>0</v>
      </c>
      <c r="E98" s="14">
        <f aca="true" t="shared" si="21" ref="E98:E107">D69+G69+D83+G83</f>
        <v>0</v>
      </c>
      <c r="F98" s="13">
        <f aca="true" t="shared" si="22" ref="F98:F108">IF($B98=0,"",C98/$B98)</f>
        <v>0</v>
      </c>
      <c r="G98" s="13">
        <f aca="true" t="shared" si="23" ref="G98:G108">IF($B98=0,"",D98/$B98)</f>
        <v>0</v>
      </c>
      <c r="H98" s="12">
        <f aca="true" t="shared" si="24" ref="H98:H108">IF($B98=0,"",E98/$B98)</f>
        <v>0</v>
      </c>
      <c r="I98" s="374">
        <f aca="true" t="shared" si="25" ref="I98:I107">C98+D98</f>
        <v>0</v>
      </c>
      <c r="J98" s="375"/>
    </row>
    <row r="99" spans="1:10" ht="13.5" thickBot="1">
      <c r="A99" s="18" t="str">
        <f t="shared" si="17"/>
        <v>COLMAR DOYEN BARTHOLDI</v>
      </c>
      <c r="B99" s="17">
        <f t="shared" si="18"/>
        <v>26</v>
      </c>
      <c r="C99" s="16">
        <f t="shared" si="19"/>
        <v>0</v>
      </c>
      <c r="D99" s="15">
        <f t="shared" si="20"/>
        <v>0</v>
      </c>
      <c r="E99" s="14">
        <f t="shared" si="21"/>
        <v>0</v>
      </c>
      <c r="F99" s="13">
        <f t="shared" si="22"/>
        <v>0</v>
      </c>
      <c r="G99" s="13">
        <f t="shared" si="23"/>
        <v>0</v>
      </c>
      <c r="H99" s="12">
        <f t="shared" si="24"/>
        <v>0</v>
      </c>
      <c r="I99" s="374">
        <f t="shared" si="25"/>
        <v>0</v>
      </c>
      <c r="J99" s="375"/>
    </row>
    <row r="100" spans="1:10" ht="13.5" thickBot="1">
      <c r="A100" s="18" t="str">
        <f t="shared" si="17"/>
        <v>COLMAR SCHWEITZER</v>
      </c>
      <c r="B100" s="17">
        <f t="shared" si="18"/>
        <v>29</v>
      </c>
      <c r="C100" s="16">
        <f t="shared" si="19"/>
        <v>1605</v>
      </c>
      <c r="D100" s="15">
        <f t="shared" si="20"/>
        <v>0</v>
      </c>
      <c r="E100" s="14">
        <f t="shared" si="21"/>
        <v>66</v>
      </c>
      <c r="F100" s="13">
        <f t="shared" si="22"/>
        <v>55.3448275862069</v>
      </c>
      <c r="G100" s="13">
        <f t="shared" si="23"/>
        <v>0</v>
      </c>
      <c r="H100" s="12">
        <f t="shared" si="24"/>
        <v>2.2758620689655173</v>
      </c>
      <c r="I100" s="374">
        <f t="shared" si="25"/>
        <v>1605</v>
      </c>
      <c r="J100" s="375"/>
    </row>
    <row r="101" spans="1:10" ht="13.5" thickBot="1">
      <c r="A101" s="18" t="str">
        <f t="shared" si="17"/>
        <v>MUNSTER VAL SAINT GREGOIRE</v>
      </c>
      <c r="B101" s="17">
        <f t="shared" si="18"/>
        <v>12</v>
      </c>
      <c r="C101" s="16">
        <f t="shared" si="19"/>
        <v>0</v>
      </c>
      <c r="D101" s="15">
        <f t="shared" si="20"/>
        <v>0</v>
      </c>
      <c r="E101" s="14">
        <f t="shared" si="21"/>
        <v>0</v>
      </c>
      <c r="F101" s="13">
        <f t="shared" si="22"/>
        <v>0</v>
      </c>
      <c r="G101" s="13">
        <f t="shared" si="23"/>
        <v>0</v>
      </c>
      <c r="H101" s="12">
        <f t="shared" si="24"/>
        <v>0</v>
      </c>
      <c r="I101" s="374">
        <f t="shared" si="25"/>
        <v>0</v>
      </c>
      <c r="J101" s="375"/>
    </row>
    <row r="102" spans="1:10" ht="13.5" thickBot="1">
      <c r="A102" s="18" t="str">
        <f t="shared" si="17"/>
        <v>NEUF BRISACH VAUBAN</v>
      </c>
      <c r="B102" s="17">
        <f t="shared" si="18"/>
        <v>27</v>
      </c>
      <c r="C102" s="16">
        <f t="shared" si="19"/>
        <v>0</v>
      </c>
      <c r="D102" s="15">
        <f t="shared" si="20"/>
        <v>0</v>
      </c>
      <c r="E102" s="14">
        <f t="shared" si="21"/>
        <v>0</v>
      </c>
      <c r="F102" s="13">
        <f t="shared" si="22"/>
        <v>0</v>
      </c>
      <c r="G102" s="13">
        <f t="shared" si="23"/>
        <v>0</v>
      </c>
      <c r="H102" s="12">
        <f t="shared" si="24"/>
        <v>0</v>
      </c>
      <c r="I102" s="374">
        <f t="shared" si="25"/>
        <v>0</v>
      </c>
      <c r="J102" s="375"/>
    </row>
    <row r="103" spans="1:10" ht="13.5" thickBot="1">
      <c r="A103" s="18" t="str">
        <f t="shared" si="17"/>
        <v>Club 6</v>
      </c>
      <c r="B103" s="17">
        <f t="shared" si="18"/>
        <v>0</v>
      </c>
      <c r="C103" s="16">
        <f t="shared" si="19"/>
        <v>0</v>
      </c>
      <c r="D103" s="15">
        <f t="shared" si="20"/>
        <v>0</v>
      </c>
      <c r="E103" s="14">
        <f t="shared" si="21"/>
        <v>0</v>
      </c>
      <c r="F103" s="13">
        <f t="shared" si="22"/>
      </c>
      <c r="G103" s="13">
        <f t="shared" si="23"/>
      </c>
      <c r="H103" s="12">
        <f t="shared" si="24"/>
      </c>
      <c r="I103" s="374">
        <f t="shared" si="25"/>
        <v>0</v>
      </c>
      <c r="J103" s="375"/>
    </row>
    <row r="104" spans="1:10" ht="13.5" thickBot="1">
      <c r="A104" s="18" t="str">
        <f t="shared" si="17"/>
        <v>Club 7</v>
      </c>
      <c r="B104" s="17">
        <f t="shared" si="18"/>
        <v>0</v>
      </c>
      <c r="C104" s="16">
        <f t="shared" si="19"/>
        <v>0</v>
      </c>
      <c r="D104" s="15">
        <f t="shared" si="20"/>
        <v>0</v>
      </c>
      <c r="E104" s="14">
        <f t="shared" si="21"/>
        <v>0</v>
      </c>
      <c r="F104" s="13">
        <f t="shared" si="22"/>
      </c>
      <c r="G104" s="13">
        <f t="shared" si="23"/>
      </c>
      <c r="H104" s="12">
        <f t="shared" si="24"/>
      </c>
      <c r="I104" s="374">
        <f t="shared" si="25"/>
        <v>0</v>
      </c>
      <c r="J104" s="375"/>
    </row>
    <row r="105" spans="1:10" ht="13.5" thickBot="1">
      <c r="A105" s="18" t="str">
        <f t="shared" si="17"/>
        <v>Club 8</v>
      </c>
      <c r="B105" s="17">
        <f t="shared" si="18"/>
        <v>0</v>
      </c>
      <c r="C105" s="16">
        <f t="shared" si="19"/>
        <v>0</v>
      </c>
      <c r="D105" s="15">
        <f t="shared" si="20"/>
        <v>0</v>
      </c>
      <c r="E105" s="14">
        <f t="shared" si="21"/>
        <v>0</v>
      </c>
      <c r="F105" s="13">
        <f t="shared" si="22"/>
      </c>
      <c r="G105" s="13">
        <f t="shared" si="23"/>
      </c>
      <c r="H105" s="12">
        <f t="shared" si="24"/>
      </c>
      <c r="I105" s="374">
        <f t="shared" si="25"/>
        <v>0</v>
      </c>
      <c r="J105" s="375"/>
    </row>
    <row r="106" spans="1:10" ht="13.5" thickBot="1">
      <c r="A106" s="18" t="str">
        <f t="shared" si="17"/>
        <v>Club 9</v>
      </c>
      <c r="B106" s="17">
        <f t="shared" si="18"/>
        <v>0</v>
      </c>
      <c r="C106" s="16">
        <f t="shared" si="19"/>
        <v>0</v>
      </c>
      <c r="D106" s="15">
        <f t="shared" si="20"/>
        <v>0</v>
      </c>
      <c r="E106" s="14">
        <f t="shared" si="21"/>
        <v>0</v>
      </c>
      <c r="F106" s="13">
        <f t="shared" si="22"/>
      </c>
      <c r="G106" s="13">
        <f t="shared" si="23"/>
      </c>
      <c r="H106" s="12">
        <f t="shared" si="24"/>
      </c>
      <c r="I106" s="374">
        <f t="shared" si="25"/>
        <v>0</v>
      </c>
      <c r="J106" s="375"/>
    </row>
    <row r="107" spans="1:10" ht="13.5" thickBot="1">
      <c r="A107" s="18" t="str">
        <f t="shared" si="17"/>
        <v>Club 10</v>
      </c>
      <c r="B107" s="59">
        <f t="shared" si="18"/>
        <v>0</v>
      </c>
      <c r="C107" s="16">
        <f t="shared" si="19"/>
        <v>0</v>
      </c>
      <c r="D107" s="15">
        <f t="shared" si="20"/>
        <v>0</v>
      </c>
      <c r="E107" s="14">
        <f t="shared" si="21"/>
        <v>0</v>
      </c>
      <c r="F107" s="13">
        <f t="shared" si="22"/>
      </c>
      <c r="G107" s="13">
        <f t="shared" si="23"/>
      </c>
      <c r="H107" s="12">
        <f t="shared" si="24"/>
      </c>
      <c r="I107" s="374">
        <f t="shared" si="25"/>
        <v>0</v>
      </c>
      <c r="J107" s="375"/>
    </row>
    <row r="108" spans="1:10" ht="13.5" thickBot="1">
      <c r="A108" s="34" t="s">
        <v>4</v>
      </c>
      <c r="B108" s="10">
        <f>SUM(B98:B107)</f>
        <v>103</v>
      </c>
      <c r="C108" s="33">
        <f>SUM(C98:C107)</f>
        <v>1605</v>
      </c>
      <c r="D108" s="32">
        <f>SUM(D98:D107)</f>
        <v>0</v>
      </c>
      <c r="E108" s="32">
        <f>SUM(E98:E107)</f>
        <v>66</v>
      </c>
      <c r="F108" s="6">
        <f t="shared" si="22"/>
        <v>15.58252427184466</v>
      </c>
      <c r="G108" s="6">
        <f t="shared" si="23"/>
        <v>0</v>
      </c>
      <c r="H108" s="5">
        <f t="shared" si="24"/>
        <v>0.6407766990291263</v>
      </c>
      <c r="I108" s="378">
        <f>SUM(I98:J107)</f>
        <v>1605</v>
      </c>
      <c r="J108" s="379"/>
    </row>
    <row r="109" spans="1:10" ht="13.5" thickBot="1">
      <c r="A109" s="26"/>
      <c r="B109" s="26"/>
      <c r="C109" s="26"/>
      <c r="D109" s="26"/>
      <c r="E109" s="26"/>
      <c r="F109" s="54"/>
      <c r="G109" s="54"/>
      <c r="H109" s="54"/>
      <c r="I109" s="26"/>
      <c r="J109" s="26"/>
    </row>
    <row r="110" spans="1:10" ht="12.75" customHeight="1">
      <c r="A110" s="380" t="s">
        <v>0</v>
      </c>
      <c r="B110" s="357" t="s">
        <v>15</v>
      </c>
      <c r="C110" s="358"/>
      <c r="D110" s="359"/>
      <c r="E110" s="26"/>
      <c r="F110" s="54"/>
      <c r="G110" s="54"/>
      <c r="H110" s="54"/>
      <c r="I110" s="26"/>
      <c r="J110" s="26"/>
    </row>
    <row r="111" spans="1:10" ht="13.5" customHeight="1" thickBot="1">
      <c r="A111" s="381"/>
      <c r="B111" s="388" t="s">
        <v>1</v>
      </c>
      <c r="C111" s="389"/>
      <c r="D111" s="390"/>
      <c r="E111" s="26"/>
      <c r="F111" s="54"/>
      <c r="G111" s="54"/>
      <c r="H111" s="54"/>
      <c r="I111" s="26"/>
      <c r="J111" s="26"/>
    </row>
    <row r="112" spans="1:10" ht="13.5" thickBot="1">
      <c r="A112" s="58" t="str">
        <f aca="true" t="shared" si="26" ref="A112:A121">A20</f>
        <v>COLMAR ALLIANCE DECAPOLE</v>
      </c>
      <c r="B112" s="38"/>
      <c r="C112" s="56">
        <v>2000</v>
      </c>
      <c r="D112" s="38"/>
      <c r="E112" s="26"/>
      <c r="F112" s="54"/>
      <c r="G112" s="54"/>
      <c r="H112" s="54"/>
      <c r="I112" s="26"/>
      <c r="J112" s="26"/>
    </row>
    <row r="113" spans="1:10" ht="13.5" thickBot="1">
      <c r="A113" s="58" t="str">
        <f t="shared" si="26"/>
        <v>COLMAR DOYEN BARTHOLDI</v>
      </c>
      <c r="B113" s="38"/>
      <c r="C113" s="56"/>
      <c r="D113" s="38"/>
      <c r="E113" s="26"/>
      <c r="F113" s="54"/>
      <c r="G113" s="54"/>
      <c r="H113" s="54"/>
      <c r="I113" s="26"/>
      <c r="J113" s="26"/>
    </row>
    <row r="114" spans="1:10" ht="13.5" thickBot="1">
      <c r="A114" s="58" t="str">
        <f t="shared" si="26"/>
        <v>COLMAR SCHWEITZER</v>
      </c>
      <c r="B114" s="38"/>
      <c r="C114" s="56"/>
      <c r="D114" s="38"/>
      <c r="E114" s="26"/>
      <c r="F114" s="54"/>
      <c r="G114" s="54"/>
      <c r="H114" s="54"/>
      <c r="I114" s="26"/>
      <c r="J114" s="26"/>
    </row>
    <row r="115" spans="1:10" ht="13.5" thickBot="1">
      <c r="A115" s="58" t="str">
        <f t="shared" si="26"/>
        <v>MUNSTER VAL SAINT GREGOIRE</v>
      </c>
      <c r="B115" s="38"/>
      <c r="C115" s="56"/>
      <c r="D115" s="38"/>
      <c r="E115" s="26"/>
      <c r="F115" s="54"/>
      <c r="G115" s="54"/>
      <c r="H115" s="54"/>
      <c r="I115" s="26"/>
      <c r="J115" s="26"/>
    </row>
    <row r="116" spans="1:10" ht="13.5" thickBot="1">
      <c r="A116" s="58" t="str">
        <f t="shared" si="26"/>
        <v>NEUF BRISACH VAUBAN</v>
      </c>
      <c r="B116" s="38"/>
      <c r="C116" s="56"/>
      <c r="D116" s="38"/>
      <c r="E116" s="26"/>
      <c r="F116" s="54"/>
      <c r="G116" s="54"/>
      <c r="H116" s="54"/>
      <c r="I116" s="26"/>
      <c r="J116" s="26"/>
    </row>
    <row r="117" spans="1:10" ht="13.5" thickBot="1">
      <c r="A117" s="58" t="str">
        <f t="shared" si="26"/>
        <v>Club 6</v>
      </c>
      <c r="B117" s="38"/>
      <c r="C117" s="56"/>
      <c r="D117" s="38"/>
      <c r="E117" s="26"/>
      <c r="F117" s="54"/>
      <c r="G117" s="54"/>
      <c r="H117" s="54"/>
      <c r="I117" s="26"/>
      <c r="J117" s="26"/>
    </row>
    <row r="118" spans="1:10" ht="13.5" thickBot="1">
      <c r="A118" s="58" t="str">
        <f t="shared" si="26"/>
        <v>Club 7</v>
      </c>
      <c r="B118" s="38"/>
      <c r="C118" s="56"/>
      <c r="D118" s="38"/>
      <c r="E118" s="26"/>
      <c r="F118" s="54"/>
      <c r="G118" s="54"/>
      <c r="H118" s="54"/>
      <c r="I118" s="26"/>
      <c r="J118" s="26"/>
    </row>
    <row r="119" spans="1:10" ht="13.5" thickBot="1">
      <c r="A119" s="58" t="str">
        <f t="shared" si="26"/>
        <v>Club 8</v>
      </c>
      <c r="B119" s="38"/>
      <c r="C119" s="56"/>
      <c r="D119" s="38"/>
      <c r="E119" s="26"/>
      <c r="F119" s="54"/>
      <c r="G119" s="54"/>
      <c r="H119" s="54"/>
      <c r="I119" s="26"/>
      <c r="J119" s="26"/>
    </row>
    <row r="120" spans="1:10" ht="13.5" thickBot="1">
      <c r="A120" s="58" t="str">
        <f t="shared" si="26"/>
        <v>Club 9</v>
      </c>
      <c r="B120" s="38"/>
      <c r="C120" s="56"/>
      <c r="D120" s="38"/>
      <c r="E120" s="26"/>
      <c r="F120" s="54"/>
      <c r="G120" s="54"/>
      <c r="H120" s="54"/>
      <c r="I120" s="26"/>
      <c r="J120" s="26"/>
    </row>
    <row r="121" spans="1:10" ht="13.5" thickBot="1">
      <c r="A121" s="57" t="str">
        <f t="shared" si="26"/>
        <v>Club 10</v>
      </c>
      <c r="B121" s="38"/>
      <c r="C121" s="56"/>
      <c r="D121" s="38"/>
      <c r="E121" s="26"/>
      <c r="F121" s="54"/>
      <c r="G121" s="54"/>
      <c r="H121" s="54"/>
      <c r="I121" s="26"/>
      <c r="J121" s="26"/>
    </row>
    <row r="122" spans="1:10" ht="13.5" thickBot="1">
      <c r="A122" s="55" t="s">
        <v>4</v>
      </c>
      <c r="B122" s="38"/>
      <c r="C122" s="44">
        <f>SUM(C112:C121)</f>
        <v>2000</v>
      </c>
      <c r="D122" s="38"/>
      <c r="E122" s="26"/>
      <c r="F122" s="54"/>
      <c r="G122" s="54"/>
      <c r="H122" s="54"/>
      <c r="I122" s="26"/>
      <c r="J122" s="26"/>
    </row>
    <row r="123" spans="1:10" ht="12.75" customHeight="1">
      <c r="A123" s="395"/>
      <c r="B123" s="377"/>
      <c r="C123" s="377"/>
      <c r="D123" s="53"/>
      <c r="E123" s="377"/>
      <c r="F123" s="377"/>
      <c r="G123" s="377"/>
      <c r="H123" s="394"/>
      <c r="I123" s="394"/>
      <c r="J123" s="394"/>
    </row>
    <row r="124" spans="1:10" ht="13.5" customHeight="1" thickBot="1">
      <c r="A124" s="395"/>
      <c r="B124" s="42"/>
      <c r="C124" s="42"/>
      <c r="D124" s="42"/>
      <c r="E124" s="396"/>
      <c r="F124" s="396"/>
      <c r="G124" s="396"/>
      <c r="H124" s="41"/>
      <c r="I124" s="41"/>
      <c r="J124" s="41"/>
    </row>
    <row r="125" spans="1:10" ht="18.75" customHeight="1" thickBot="1">
      <c r="A125" s="52" t="str">
        <f>A2</f>
        <v>ZONE 61</v>
      </c>
      <c r="B125" s="354" t="s">
        <v>9</v>
      </c>
      <c r="C125" s="355"/>
      <c r="D125" s="355"/>
      <c r="E125" s="355"/>
      <c r="F125" s="355"/>
      <c r="G125" s="355"/>
      <c r="H125" s="355"/>
      <c r="I125" s="355"/>
      <c r="J125" s="356"/>
    </row>
    <row r="126" spans="2:10" ht="13.5" thickBot="1"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 customHeight="1">
      <c r="A127" s="50" t="s">
        <v>0</v>
      </c>
      <c r="B127" s="391" t="s">
        <v>16</v>
      </c>
      <c r="C127" s="392"/>
      <c r="D127" s="393"/>
      <c r="E127" s="391" t="s">
        <v>17</v>
      </c>
      <c r="F127" s="392"/>
      <c r="G127" s="393"/>
      <c r="H127" s="391" t="s">
        <v>18</v>
      </c>
      <c r="I127" s="392"/>
      <c r="J127" s="393"/>
    </row>
    <row r="128" spans="1:10" ht="13.5" customHeight="1" thickBot="1">
      <c r="A128" s="49"/>
      <c r="B128" s="21" t="s">
        <v>1</v>
      </c>
      <c r="C128" s="20" t="s">
        <v>2</v>
      </c>
      <c r="D128" s="19" t="s">
        <v>3</v>
      </c>
      <c r="E128" s="35" t="s">
        <v>1</v>
      </c>
      <c r="F128" s="20" t="s">
        <v>2</v>
      </c>
      <c r="G128" s="22" t="s">
        <v>3</v>
      </c>
      <c r="H128" s="21" t="s">
        <v>1</v>
      </c>
      <c r="I128" s="20" t="s">
        <v>2</v>
      </c>
      <c r="J128" s="19" t="s">
        <v>3</v>
      </c>
    </row>
    <row r="129" spans="1:10" ht="13.5" thickBot="1">
      <c r="A129" s="18" t="str">
        <f aca="true" t="shared" si="27" ref="A129:A138">A6</f>
        <v>COLMAR ALLIANCE DECAPOLE</v>
      </c>
      <c r="B129" s="47"/>
      <c r="C129" s="46"/>
      <c r="D129" s="45"/>
      <c r="E129" s="46"/>
      <c r="F129" s="46"/>
      <c r="G129" s="48"/>
      <c r="H129" s="47">
        <v>1000</v>
      </c>
      <c r="I129" s="46"/>
      <c r="J129" s="45"/>
    </row>
    <row r="130" spans="1:10" ht="13.5" thickBot="1">
      <c r="A130" s="18" t="str">
        <f t="shared" si="27"/>
        <v>COLMAR DOYEN BARTHOLDI</v>
      </c>
      <c r="B130" s="47"/>
      <c r="C130" s="46">
        <v>3276</v>
      </c>
      <c r="D130" s="45">
        <v>10</v>
      </c>
      <c r="E130" s="46"/>
      <c r="F130" s="46"/>
      <c r="G130" s="48"/>
      <c r="H130" s="47">
        <v>1000</v>
      </c>
      <c r="I130" s="46"/>
      <c r="J130" s="45"/>
    </row>
    <row r="131" spans="1:10" ht="13.5" thickBot="1">
      <c r="A131" s="18" t="str">
        <f t="shared" si="27"/>
        <v>COLMAR SCHWEITZER</v>
      </c>
      <c r="B131" s="47"/>
      <c r="C131" s="46">
        <v>1500</v>
      </c>
      <c r="D131" s="45">
        <v>2</v>
      </c>
      <c r="E131" s="46"/>
      <c r="F131" s="46"/>
      <c r="G131" s="48"/>
      <c r="H131" s="47">
        <v>640</v>
      </c>
      <c r="I131" s="46"/>
      <c r="J131" s="45"/>
    </row>
    <row r="132" spans="1:10" ht="13.5" thickBot="1">
      <c r="A132" s="18" t="str">
        <f t="shared" si="27"/>
        <v>MUNSTER VAL SAINT GREGOIRE</v>
      </c>
      <c r="B132" s="47"/>
      <c r="C132" s="46"/>
      <c r="D132" s="45">
        <v>50</v>
      </c>
      <c r="E132" s="46"/>
      <c r="F132" s="46"/>
      <c r="G132" s="48"/>
      <c r="H132" s="47"/>
      <c r="I132" s="46"/>
      <c r="J132" s="45"/>
    </row>
    <row r="133" spans="1:10" ht="13.5" thickBot="1">
      <c r="A133" s="18" t="str">
        <f t="shared" si="27"/>
        <v>NEUF BRISACH VAUBAN</v>
      </c>
      <c r="B133" s="47"/>
      <c r="C133" s="46"/>
      <c r="D133" s="45"/>
      <c r="E133" s="46">
        <v>7000</v>
      </c>
      <c r="F133" s="46"/>
      <c r="G133" s="48">
        <v>100</v>
      </c>
      <c r="H133" s="47"/>
      <c r="I133" s="46"/>
      <c r="J133" s="45"/>
    </row>
    <row r="134" spans="1:10" ht="13.5" thickBot="1">
      <c r="A134" s="18" t="str">
        <f t="shared" si="27"/>
        <v>Club 6</v>
      </c>
      <c r="B134" s="47"/>
      <c r="C134" s="46"/>
      <c r="D134" s="45"/>
      <c r="E134" s="46"/>
      <c r="F134" s="46"/>
      <c r="G134" s="48"/>
      <c r="H134" s="47"/>
      <c r="I134" s="46"/>
      <c r="J134" s="45"/>
    </row>
    <row r="135" spans="1:10" ht="13.5" thickBot="1">
      <c r="A135" s="18" t="str">
        <f t="shared" si="27"/>
        <v>Club 7</v>
      </c>
      <c r="B135" s="47"/>
      <c r="C135" s="46"/>
      <c r="D135" s="45"/>
      <c r="E135" s="46"/>
      <c r="F135" s="46"/>
      <c r="G135" s="48"/>
      <c r="H135" s="47"/>
      <c r="I135" s="46"/>
      <c r="J135" s="45"/>
    </row>
    <row r="136" spans="1:10" ht="13.5" thickBot="1">
      <c r="A136" s="18" t="str">
        <f t="shared" si="27"/>
        <v>Club 8</v>
      </c>
      <c r="B136" s="47"/>
      <c r="C136" s="46"/>
      <c r="D136" s="45"/>
      <c r="E136" s="46"/>
      <c r="F136" s="46"/>
      <c r="G136" s="48"/>
      <c r="H136" s="47"/>
      <c r="I136" s="46"/>
      <c r="J136" s="45"/>
    </row>
    <row r="137" spans="1:10" ht="13.5" thickBot="1">
      <c r="A137" s="18" t="str">
        <f t="shared" si="27"/>
        <v>Club 9</v>
      </c>
      <c r="B137" s="47"/>
      <c r="C137" s="46"/>
      <c r="D137" s="45"/>
      <c r="E137" s="46"/>
      <c r="F137" s="46"/>
      <c r="G137" s="48"/>
      <c r="H137" s="47"/>
      <c r="I137" s="46"/>
      <c r="J137" s="45"/>
    </row>
    <row r="138" spans="1:10" ht="13.5" thickBot="1">
      <c r="A138" s="18" t="str">
        <f t="shared" si="27"/>
        <v>Club 10</v>
      </c>
      <c r="B138" s="47"/>
      <c r="C138" s="46"/>
      <c r="D138" s="45"/>
      <c r="E138" s="46"/>
      <c r="F138" s="46"/>
      <c r="G138" s="48"/>
      <c r="H138" s="47"/>
      <c r="I138" s="46"/>
      <c r="J138" s="45"/>
    </row>
    <row r="139" spans="1:10" ht="13.5" thickBot="1">
      <c r="A139" s="10" t="s">
        <v>4</v>
      </c>
      <c r="B139" s="44">
        <f aca="true" t="shared" si="28" ref="B139:J139">SUM(B129:B138)</f>
        <v>0</v>
      </c>
      <c r="C139" s="44">
        <f t="shared" si="28"/>
        <v>4776</v>
      </c>
      <c r="D139" s="44">
        <f t="shared" si="28"/>
        <v>62</v>
      </c>
      <c r="E139" s="44">
        <f t="shared" si="28"/>
        <v>7000</v>
      </c>
      <c r="F139" s="44">
        <f t="shared" si="28"/>
        <v>0</v>
      </c>
      <c r="G139" s="44">
        <f t="shared" si="28"/>
        <v>100</v>
      </c>
      <c r="H139" s="44">
        <f t="shared" si="28"/>
        <v>2640</v>
      </c>
      <c r="I139" s="44">
        <f t="shared" si="28"/>
        <v>0</v>
      </c>
      <c r="J139" s="44">
        <f t="shared" si="28"/>
        <v>0</v>
      </c>
    </row>
    <row r="141" spans="1:10" ht="12.75" customHeight="1">
      <c r="A141" s="43"/>
      <c r="B141" s="42"/>
      <c r="C141" s="42"/>
      <c r="D141" s="42"/>
      <c r="E141" s="41"/>
      <c r="F141" s="41"/>
      <c r="G141" s="41"/>
      <c r="H141" s="41"/>
      <c r="I141" s="41"/>
      <c r="J141" s="41"/>
    </row>
    <row r="142" spans="1:10" ht="13.5" thickBot="1">
      <c r="A142" s="40"/>
      <c r="B142" s="39"/>
      <c r="C142" s="39"/>
      <c r="D142" s="39"/>
      <c r="E142" s="38"/>
      <c r="F142" s="38"/>
      <c r="G142" s="38"/>
      <c r="H142" s="38"/>
      <c r="I142" s="38"/>
      <c r="J142" s="38"/>
    </row>
    <row r="143" spans="1:10" ht="12.75" customHeight="1">
      <c r="A143" s="37" t="s">
        <v>0</v>
      </c>
      <c r="B143" s="365" t="s">
        <v>76</v>
      </c>
      <c r="C143" s="360" t="s">
        <v>19</v>
      </c>
      <c r="D143" s="361"/>
      <c r="E143" s="362"/>
      <c r="F143" s="360" t="s">
        <v>6</v>
      </c>
      <c r="G143" s="361"/>
      <c r="H143" s="362"/>
      <c r="I143" s="386" t="s">
        <v>5</v>
      </c>
      <c r="J143" s="364"/>
    </row>
    <row r="144" spans="1:10" ht="13.5" customHeight="1" thickBot="1">
      <c r="A144" s="36"/>
      <c r="B144" s="366"/>
      <c r="C144" s="35" t="s">
        <v>1</v>
      </c>
      <c r="D144" s="20" t="s">
        <v>2</v>
      </c>
      <c r="E144" s="22" t="s">
        <v>3</v>
      </c>
      <c r="F144" s="21" t="s">
        <v>1</v>
      </c>
      <c r="G144" s="20" t="s">
        <v>2</v>
      </c>
      <c r="H144" s="19" t="s">
        <v>3</v>
      </c>
      <c r="I144" s="387" t="s">
        <v>7</v>
      </c>
      <c r="J144" s="368"/>
    </row>
    <row r="145" spans="1:10" ht="13.5" thickBot="1">
      <c r="A145" s="18" t="str">
        <f aca="true" t="shared" si="29" ref="A145:A154">A6</f>
        <v>COLMAR ALLIANCE DECAPOLE</v>
      </c>
      <c r="B145" s="17">
        <f aca="true" t="shared" si="30" ref="B145:B150">B48</f>
        <v>9</v>
      </c>
      <c r="C145" s="16">
        <f>B129+E129+H129+B142</f>
        <v>1000</v>
      </c>
      <c r="D145" s="15">
        <f>C129+F129+I129+C142</f>
        <v>0</v>
      </c>
      <c r="E145" s="14">
        <f>D129+G129+J129+D142</f>
        <v>0</v>
      </c>
      <c r="F145" s="13">
        <f aca="true" t="shared" si="31" ref="F145:F155">IF($B145=0,"",C145/$B145)</f>
        <v>111.11111111111111</v>
      </c>
      <c r="G145" s="13">
        <f aca="true" t="shared" si="32" ref="G145:G155">IF($B145=0,"",D145/$B145)</f>
        <v>0</v>
      </c>
      <c r="H145" s="12">
        <f aca="true" t="shared" si="33" ref="H145:H155">IF($B145=0,"",E145/$B145)</f>
        <v>0</v>
      </c>
      <c r="I145" s="374">
        <f aca="true" t="shared" si="34" ref="I145:I154">C145+D145</f>
        <v>1000</v>
      </c>
      <c r="J145" s="375"/>
    </row>
    <row r="146" spans="1:10" ht="13.5" thickBot="1">
      <c r="A146" s="18" t="str">
        <f t="shared" si="29"/>
        <v>COLMAR DOYEN BARTHOLDI</v>
      </c>
      <c r="B146" s="17">
        <f t="shared" si="30"/>
        <v>26</v>
      </c>
      <c r="C146" s="16">
        <f aca="true" t="shared" si="35" ref="C146:C154">B130+E130+H130</f>
        <v>1000</v>
      </c>
      <c r="D146" s="15">
        <f aca="true" t="shared" si="36" ref="D146:D154">C130+F130+I130</f>
        <v>3276</v>
      </c>
      <c r="E146" s="14">
        <f aca="true" t="shared" si="37" ref="E146:E154">D130+G130+J130</f>
        <v>10</v>
      </c>
      <c r="F146" s="13">
        <f t="shared" si="31"/>
        <v>38.46153846153846</v>
      </c>
      <c r="G146" s="13">
        <f t="shared" si="32"/>
        <v>126</v>
      </c>
      <c r="H146" s="12">
        <f t="shared" si="33"/>
        <v>0.38461538461538464</v>
      </c>
      <c r="I146" s="374">
        <f t="shared" si="34"/>
        <v>4276</v>
      </c>
      <c r="J146" s="375"/>
    </row>
    <row r="147" spans="1:10" ht="13.5" thickBot="1">
      <c r="A147" s="18" t="str">
        <f t="shared" si="29"/>
        <v>COLMAR SCHWEITZER</v>
      </c>
      <c r="B147" s="17">
        <f t="shared" si="30"/>
        <v>29</v>
      </c>
      <c r="C147" s="16">
        <f t="shared" si="35"/>
        <v>640</v>
      </c>
      <c r="D147" s="15">
        <f t="shared" si="36"/>
        <v>1500</v>
      </c>
      <c r="E147" s="14">
        <f t="shared" si="37"/>
        <v>2</v>
      </c>
      <c r="F147" s="13">
        <f t="shared" si="31"/>
        <v>22.06896551724138</v>
      </c>
      <c r="G147" s="13">
        <f t="shared" si="32"/>
        <v>51.724137931034484</v>
      </c>
      <c r="H147" s="12">
        <f t="shared" si="33"/>
        <v>0.06896551724137931</v>
      </c>
      <c r="I147" s="374">
        <f t="shared" si="34"/>
        <v>2140</v>
      </c>
      <c r="J147" s="375"/>
    </row>
    <row r="148" spans="1:10" ht="13.5" thickBot="1">
      <c r="A148" s="18" t="str">
        <f t="shared" si="29"/>
        <v>MUNSTER VAL SAINT GREGOIRE</v>
      </c>
      <c r="B148" s="17">
        <f t="shared" si="30"/>
        <v>12</v>
      </c>
      <c r="C148" s="16">
        <f t="shared" si="35"/>
        <v>0</v>
      </c>
      <c r="D148" s="15">
        <f t="shared" si="36"/>
        <v>0</v>
      </c>
      <c r="E148" s="14">
        <f t="shared" si="37"/>
        <v>50</v>
      </c>
      <c r="F148" s="13">
        <f t="shared" si="31"/>
        <v>0</v>
      </c>
      <c r="G148" s="13">
        <f t="shared" si="32"/>
        <v>0</v>
      </c>
      <c r="H148" s="12">
        <f t="shared" si="33"/>
        <v>4.166666666666667</v>
      </c>
      <c r="I148" s="374">
        <f t="shared" si="34"/>
        <v>0</v>
      </c>
      <c r="J148" s="375"/>
    </row>
    <row r="149" spans="1:10" ht="13.5" thickBot="1">
      <c r="A149" s="18" t="str">
        <f t="shared" si="29"/>
        <v>NEUF BRISACH VAUBAN</v>
      </c>
      <c r="B149" s="17">
        <f t="shared" si="30"/>
        <v>27</v>
      </c>
      <c r="C149" s="16">
        <f t="shared" si="35"/>
        <v>7000</v>
      </c>
      <c r="D149" s="15">
        <f t="shared" si="36"/>
        <v>0</v>
      </c>
      <c r="E149" s="14">
        <f t="shared" si="37"/>
        <v>100</v>
      </c>
      <c r="F149" s="13">
        <f t="shared" si="31"/>
        <v>259.25925925925924</v>
      </c>
      <c r="G149" s="13">
        <f t="shared" si="32"/>
        <v>0</v>
      </c>
      <c r="H149" s="12">
        <f t="shared" si="33"/>
        <v>3.7037037037037037</v>
      </c>
      <c r="I149" s="374">
        <f t="shared" si="34"/>
        <v>7000</v>
      </c>
      <c r="J149" s="375"/>
    </row>
    <row r="150" spans="1:10" ht="13.5" thickBot="1">
      <c r="A150" s="18" t="str">
        <f t="shared" si="29"/>
        <v>Club 6</v>
      </c>
      <c r="B150" s="17">
        <f t="shared" si="30"/>
        <v>0</v>
      </c>
      <c r="C150" s="16">
        <f t="shared" si="35"/>
        <v>0</v>
      </c>
      <c r="D150" s="15">
        <f t="shared" si="36"/>
        <v>0</v>
      </c>
      <c r="E150" s="14">
        <f t="shared" si="37"/>
        <v>0</v>
      </c>
      <c r="F150" s="13">
        <f t="shared" si="31"/>
      </c>
      <c r="G150" s="13">
        <f t="shared" si="32"/>
      </c>
      <c r="H150" s="12">
        <f t="shared" si="33"/>
      </c>
      <c r="I150" s="374">
        <f t="shared" si="34"/>
        <v>0</v>
      </c>
      <c r="J150" s="375"/>
    </row>
    <row r="151" spans="1:10" ht="13.5" thickBot="1">
      <c r="A151" s="18" t="str">
        <f t="shared" si="29"/>
        <v>Club 7</v>
      </c>
      <c r="B151" s="17">
        <f>B54</f>
        <v>0</v>
      </c>
      <c r="C151" s="16">
        <f t="shared" si="35"/>
        <v>0</v>
      </c>
      <c r="D151" s="15">
        <f t="shared" si="36"/>
        <v>0</v>
      </c>
      <c r="E151" s="14">
        <f t="shared" si="37"/>
        <v>0</v>
      </c>
      <c r="F151" s="13">
        <f t="shared" si="31"/>
      </c>
      <c r="G151" s="13">
        <f t="shared" si="32"/>
      </c>
      <c r="H151" s="12">
        <f t="shared" si="33"/>
      </c>
      <c r="I151" s="374">
        <f t="shared" si="34"/>
        <v>0</v>
      </c>
      <c r="J151" s="375"/>
    </row>
    <row r="152" spans="1:10" ht="13.5" thickBot="1">
      <c r="A152" s="18" t="str">
        <f t="shared" si="29"/>
        <v>Club 8</v>
      </c>
      <c r="B152" s="17">
        <f>B55</f>
        <v>0</v>
      </c>
      <c r="C152" s="16">
        <f t="shared" si="35"/>
        <v>0</v>
      </c>
      <c r="D152" s="15">
        <f t="shared" si="36"/>
        <v>0</v>
      </c>
      <c r="E152" s="14">
        <f t="shared" si="37"/>
        <v>0</v>
      </c>
      <c r="F152" s="13">
        <f t="shared" si="31"/>
      </c>
      <c r="G152" s="13">
        <f t="shared" si="32"/>
      </c>
      <c r="H152" s="12">
        <f t="shared" si="33"/>
      </c>
      <c r="I152" s="374">
        <f t="shared" si="34"/>
        <v>0</v>
      </c>
      <c r="J152" s="375"/>
    </row>
    <row r="153" spans="1:10" ht="13.5" thickBot="1">
      <c r="A153" s="18" t="str">
        <f t="shared" si="29"/>
        <v>Club 9</v>
      </c>
      <c r="B153" s="17">
        <f>B56</f>
        <v>0</v>
      </c>
      <c r="C153" s="16">
        <f t="shared" si="35"/>
        <v>0</v>
      </c>
      <c r="D153" s="15">
        <f t="shared" si="36"/>
        <v>0</v>
      </c>
      <c r="E153" s="14">
        <f t="shared" si="37"/>
        <v>0</v>
      </c>
      <c r="F153" s="13">
        <f t="shared" si="31"/>
      </c>
      <c r="G153" s="13">
        <f t="shared" si="32"/>
      </c>
      <c r="H153" s="12">
        <f t="shared" si="33"/>
      </c>
      <c r="I153" s="374">
        <f t="shared" si="34"/>
        <v>0</v>
      </c>
      <c r="J153" s="375"/>
    </row>
    <row r="154" spans="1:10" ht="13.5" thickBot="1">
      <c r="A154" s="18" t="str">
        <f t="shared" si="29"/>
        <v>Club 10</v>
      </c>
      <c r="B154" s="17">
        <f>B57</f>
        <v>0</v>
      </c>
      <c r="C154" s="16">
        <f t="shared" si="35"/>
        <v>0</v>
      </c>
      <c r="D154" s="15">
        <f t="shared" si="36"/>
        <v>0</v>
      </c>
      <c r="E154" s="14">
        <f t="shared" si="37"/>
        <v>0</v>
      </c>
      <c r="F154" s="13">
        <f t="shared" si="31"/>
      </c>
      <c r="G154" s="13">
        <f t="shared" si="32"/>
      </c>
      <c r="H154" s="12">
        <f t="shared" si="33"/>
      </c>
      <c r="I154" s="374">
        <f t="shared" si="34"/>
        <v>0</v>
      </c>
      <c r="J154" s="375"/>
    </row>
    <row r="155" spans="1:10" ht="13.5" thickBot="1">
      <c r="A155" s="34" t="s">
        <v>4</v>
      </c>
      <c r="B155" s="10">
        <f>SUM(B145:B154)</f>
        <v>103</v>
      </c>
      <c r="C155" s="33">
        <f>SUM(C145:C154)</f>
        <v>9640</v>
      </c>
      <c r="D155" s="32">
        <f>SUM(D145:D154)</f>
        <v>4776</v>
      </c>
      <c r="E155" s="31">
        <f>SUM(E145:E154)</f>
        <v>162</v>
      </c>
      <c r="F155" s="6">
        <f t="shared" si="31"/>
        <v>93.59223300970874</v>
      </c>
      <c r="G155" s="6">
        <f t="shared" si="32"/>
        <v>46.36893203883495</v>
      </c>
      <c r="H155" s="5">
        <f t="shared" si="33"/>
        <v>1.5728155339805825</v>
      </c>
      <c r="I155" s="378">
        <f>SUM(I145:J154)</f>
        <v>14416</v>
      </c>
      <c r="J155" s="379"/>
    </row>
    <row r="156" spans="1:10" ht="12.75">
      <c r="A156" s="26"/>
      <c r="B156" s="26"/>
      <c r="C156" s="26"/>
      <c r="D156" s="26"/>
      <c r="E156" s="26"/>
      <c r="F156" s="27"/>
      <c r="G156" s="27"/>
      <c r="H156" s="27"/>
      <c r="I156" s="26"/>
      <c r="J156" s="26"/>
    </row>
    <row r="157" spans="1:10" ht="12.75">
      <c r="A157" s="26"/>
      <c r="B157" s="26"/>
      <c r="C157" s="26"/>
      <c r="D157" s="26"/>
      <c r="E157" s="26"/>
      <c r="F157" s="27"/>
      <c r="G157" s="27"/>
      <c r="H157" s="27"/>
      <c r="I157" s="26"/>
      <c r="J157" s="26"/>
    </row>
    <row r="158" spans="1:10" ht="18" customHeight="1">
      <c r="A158" s="30" t="str">
        <f>A2</f>
        <v>ZONE 61</v>
      </c>
      <c r="B158" s="397" t="s">
        <v>68</v>
      </c>
      <c r="C158" s="397"/>
      <c r="D158" s="397"/>
      <c r="E158" s="397"/>
      <c r="F158" s="397"/>
      <c r="G158" s="397"/>
      <c r="H158" s="397"/>
      <c r="I158" s="397"/>
      <c r="J158" s="397"/>
    </row>
    <row r="159" spans="1:10" ht="12.75">
      <c r="A159" s="399" t="s">
        <v>0</v>
      </c>
      <c r="B159" s="401" t="s">
        <v>3</v>
      </c>
      <c r="C159" s="26"/>
      <c r="D159" s="26"/>
      <c r="E159" s="26"/>
      <c r="F159" s="27"/>
      <c r="G159" s="27"/>
      <c r="H159" s="27"/>
      <c r="I159" s="26"/>
      <c r="J159" s="26"/>
    </row>
    <row r="160" spans="1:10" ht="12.75">
      <c r="A160" s="400"/>
      <c r="B160" s="402"/>
      <c r="C160" s="26"/>
      <c r="D160" s="26"/>
      <c r="E160" s="26"/>
      <c r="F160" s="27"/>
      <c r="G160" s="27"/>
      <c r="H160" s="27"/>
      <c r="I160" s="26"/>
      <c r="J160" s="26"/>
    </row>
    <row r="161" spans="1:10" ht="12.75">
      <c r="A161" s="298" t="str">
        <f aca="true" t="shared" si="38" ref="A161:A170">(A6)</f>
        <v>COLMAR ALLIANCE DECAPOLE</v>
      </c>
      <c r="B161" s="29"/>
      <c r="C161" s="26"/>
      <c r="D161" s="26"/>
      <c r="E161" s="26"/>
      <c r="F161" s="27"/>
      <c r="G161" s="27"/>
      <c r="H161" s="27"/>
      <c r="I161" s="26"/>
      <c r="J161" s="26"/>
    </row>
    <row r="162" spans="1:10" ht="12.75">
      <c r="A162" s="298" t="str">
        <f t="shared" si="38"/>
        <v>COLMAR DOYEN BARTHOLDI</v>
      </c>
      <c r="B162" s="29"/>
      <c r="C162" s="26"/>
      <c r="D162" s="26"/>
      <c r="E162" s="26"/>
      <c r="F162" s="27"/>
      <c r="G162" s="27"/>
      <c r="H162" s="27"/>
      <c r="I162" s="26"/>
      <c r="J162" s="26"/>
    </row>
    <row r="163" spans="1:10" ht="12.75">
      <c r="A163" s="298" t="str">
        <f t="shared" si="38"/>
        <v>COLMAR SCHWEITZER</v>
      </c>
      <c r="B163" s="29"/>
      <c r="C163" s="26"/>
      <c r="D163" s="26"/>
      <c r="E163" s="26"/>
      <c r="F163" s="27"/>
      <c r="G163" s="27"/>
      <c r="H163" s="27"/>
      <c r="I163" s="26"/>
      <c r="J163" s="26"/>
    </row>
    <row r="164" spans="1:10" ht="12.75">
      <c r="A164" s="298" t="str">
        <f t="shared" si="38"/>
        <v>MUNSTER VAL SAINT GREGOIRE</v>
      </c>
      <c r="B164" s="29"/>
      <c r="C164" s="26"/>
      <c r="D164" s="26"/>
      <c r="E164" s="26"/>
      <c r="F164" s="27"/>
      <c r="G164" s="27"/>
      <c r="H164" s="27"/>
      <c r="I164" s="26"/>
      <c r="J164" s="26"/>
    </row>
    <row r="165" spans="1:10" ht="12.75">
      <c r="A165" s="298" t="str">
        <f t="shared" si="38"/>
        <v>NEUF BRISACH VAUBAN</v>
      </c>
      <c r="B165" s="29"/>
      <c r="C165" s="26"/>
      <c r="D165" s="26"/>
      <c r="E165" s="26"/>
      <c r="F165" s="27"/>
      <c r="G165" s="27"/>
      <c r="H165" s="27"/>
      <c r="I165" s="26"/>
      <c r="J165" s="26"/>
    </row>
    <row r="166" spans="1:10" ht="12.75">
      <c r="A166" s="298" t="str">
        <f t="shared" si="38"/>
        <v>Club 6</v>
      </c>
      <c r="B166" s="29"/>
      <c r="C166" s="26"/>
      <c r="D166" s="26"/>
      <c r="E166" s="26"/>
      <c r="F166" s="27"/>
      <c r="G166" s="27"/>
      <c r="H166" s="27"/>
      <c r="I166" s="26"/>
      <c r="J166" s="26"/>
    </row>
    <row r="167" spans="1:10" ht="12.75">
      <c r="A167" s="298" t="str">
        <f t="shared" si="38"/>
        <v>Club 7</v>
      </c>
      <c r="B167" s="29"/>
      <c r="C167" s="26"/>
      <c r="D167" s="26"/>
      <c r="E167" s="26"/>
      <c r="F167" s="27"/>
      <c r="G167" s="27"/>
      <c r="H167" s="27"/>
      <c r="I167" s="26"/>
      <c r="J167" s="26"/>
    </row>
    <row r="168" spans="1:10" ht="12.75">
      <c r="A168" s="298" t="str">
        <f t="shared" si="38"/>
        <v>Club 8</v>
      </c>
      <c r="B168" s="29"/>
      <c r="C168" s="26"/>
      <c r="D168" s="26"/>
      <c r="E168" s="26"/>
      <c r="F168" s="27"/>
      <c r="G168" s="27"/>
      <c r="H168" s="27"/>
      <c r="I168" s="26"/>
      <c r="J168" s="26"/>
    </row>
    <row r="169" spans="1:10" ht="12.75">
      <c r="A169" s="298" t="str">
        <f t="shared" si="38"/>
        <v>Club 9</v>
      </c>
      <c r="B169" s="29"/>
      <c r="C169" s="26"/>
      <c r="D169" s="26"/>
      <c r="E169" s="26"/>
      <c r="F169" s="27"/>
      <c r="G169" s="27"/>
      <c r="H169" s="27"/>
      <c r="I169" s="26"/>
      <c r="J169" s="26"/>
    </row>
    <row r="170" spans="1:10" ht="13.5" thickBot="1">
      <c r="A170" s="299" t="str">
        <f t="shared" si="38"/>
        <v>Club 10</v>
      </c>
      <c r="B170" s="28"/>
      <c r="C170" s="26"/>
      <c r="D170" s="26"/>
      <c r="E170" s="26"/>
      <c r="F170" s="27"/>
      <c r="G170" s="27"/>
      <c r="H170" s="27"/>
      <c r="I170" s="26"/>
      <c r="J170" s="26"/>
    </row>
    <row r="171" spans="1:2" ht="17.25" customHeight="1" thickBot="1">
      <c r="A171" s="25" t="s">
        <v>69</v>
      </c>
      <c r="B171" s="10">
        <f>SUM(B161:B170)</f>
        <v>0</v>
      </c>
    </row>
    <row r="172" spans="1:10" ht="20.25" customHeight="1" thickBot="1">
      <c r="A172" s="398" t="s">
        <v>40</v>
      </c>
      <c r="B172" s="398"/>
      <c r="C172" s="398"/>
      <c r="D172" s="398"/>
      <c r="E172" s="398"/>
      <c r="F172" s="398"/>
      <c r="G172" s="398"/>
      <c r="H172" s="398"/>
      <c r="I172" s="398"/>
      <c r="J172" s="398"/>
    </row>
    <row r="173" spans="1:10" ht="12.75" customHeight="1">
      <c r="A173" s="24" t="s">
        <v>0</v>
      </c>
      <c r="B173" s="365" t="s">
        <v>76</v>
      </c>
      <c r="C173" s="360" t="s">
        <v>5</v>
      </c>
      <c r="D173" s="361"/>
      <c r="E173" s="362"/>
      <c r="F173" s="360" t="s">
        <v>6</v>
      </c>
      <c r="G173" s="361"/>
      <c r="H173" s="362"/>
      <c r="I173" s="386" t="s">
        <v>5</v>
      </c>
      <c r="J173" s="364"/>
    </row>
    <row r="174" spans="1:10" ht="13.5" customHeight="1" thickBot="1">
      <c r="A174" s="23"/>
      <c r="B174" s="366"/>
      <c r="C174" s="20" t="s">
        <v>1</v>
      </c>
      <c r="D174" s="20" t="s">
        <v>2</v>
      </c>
      <c r="E174" s="22" t="s">
        <v>3</v>
      </c>
      <c r="F174" s="21" t="s">
        <v>1</v>
      </c>
      <c r="G174" s="20" t="s">
        <v>2</v>
      </c>
      <c r="H174" s="19" t="s">
        <v>3</v>
      </c>
      <c r="I174" s="387" t="s">
        <v>7</v>
      </c>
      <c r="J174" s="368"/>
    </row>
    <row r="175" spans="1:10" ht="13.5" thickBot="1">
      <c r="A175" s="18" t="str">
        <f aca="true" t="shared" si="39" ref="A175:A184">A6</f>
        <v>COLMAR ALLIANCE DECAPOLE</v>
      </c>
      <c r="B175" s="17">
        <f aca="true" t="shared" si="40" ref="B175:B184">B48</f>
        <v>9</v>
      </c>
      <c r="C175" s="16">
        <f aca="true" t="shared" si="41" ref="C175:D184">C48+C98+C145</f>
        <v>9370</v>
      </c>
      <c r="D175" s="15">
        <f t="shared" si="41"/>
        <v>50</v>
      </c>
      <c r="E175" s="14">
        <f aca="true" t="shared" si="42" ref="E175:E184">E48+E98+E145+B161</f>
        <v>549</v>
      </c>
      <c r="F175" s="13">
        <f aca="true" t="shared" si="43" ref="F175:F185">IF($B175=0,"",C175/$B175)</f>
        <v>1041.111111111111</v>
      </c>
      <c r="G175" s="13">
        <f aca="true" t="shared" si="44" ref="G175:G185">IF($B175=0,"",D175/$B175)</f>
        <v>5.555555555555555</v>
      </c>
      <c r="H175" s="12">
        <f aca="true" t="shared" si="45" ref="H175:H185">IF($B175=0,"",E175/$B175)</f>
        <v>61</v>
      </c>
      <c r="I175" s="374">
        <f aca="true" t="shared" si="46" ref="I175:I184">C175+D175</f>
        <v>9420</v>
      </c>
      <c r="J175" s="375"/>
    </row>
    <row r="176" spans="1:10" ht="13.5" thickBot="1">
      <c r="A176" s="18" t="str">
        <f t="shared" si="39"/>
        <v>COLMAR DOYEN BARTHOLDI</v>
      </c>
      <c r="B176" s="17">
        <f t="shared" si="40"/>
        <v>26</v>
      </c>
      <c r="C176" s="16">
        <f t="shared" si="41"/>
        <v>11988</v>
      </c>
      <c r="D176" s="15">
        <f t="shared" si="41"/>
        <v>5776</v>
      </c>
      <c r="E176" s="14">
        <f t="shared" si="42"/>
        <v>855</v>
      </c>
      <c r="F176" s="13">
        <f t="shared" si="43"/>
        <v>461.0769230769231</v>
      </c>
      <c r="G176" s="13">
        <f t="shared" si="44"/>
        <v>222.15384615384616</v>
      </c>
      <c r="H176" s="12">
        <f t="shared" si="45"/>
        <v>32.88461538461539</v>
      </c>
      <c r="I176" s="374">
        <f t="shared" si="46"/>
        <v>17764</v>
      </c>
      <c r="J176" s="375"/>
    </row>
    <row r="177" spans="1:10" ht="13.5" thickBot="1">
      <c r="A177" s="18" t="str">
        <f t="shared" si="39"/>
        <v>COLMAR SCHWEITZER</v>
      </c>
      <c r="B177" s="17">
        <f t="shared" si="40"/>
        <v>29</v>
      </c>
      <c r="C177" s="16">
        <f t="shared" si="41"/>
        <v>7165</v>
      </c>
      <c r="D177" s="15">
        <f t="shared" si="41"/>
        <v>1500</v>
      </c>
      <c r="E177" s="14">
        <f t="shared" si="42"/>
        <v>782</v>
      </c>
      <c r="F177" s="13">
        <f t="shared" si="43"/>
        <v>247.06896551724137</v>
      </c>
      <c r="G177" s="13">
        <f t="shared" si="44"/>
        <v>51.724137931034484</v>
      </c>
      <c r="H177" s="12">
        <f t="shared" si="45"/>
        <v>26.96551724137931</v>
      </c>
      <c r="I177" s="374">
        <f t="shared" si="46"/>
        <v>8665</v>
      </c>
      <c r="J177" s="375"/>
    </row>
    <row r="178" spans="1:10" ht="13.5" thickBot="1">
      <c r="A178" s="18" t="str">
        <f t="shared" si="39"/>
        <v>MUNSTER VAL SAINT GREGOIRE</v>
      </c>
      <c r="B178" s="17">
        <f t="shared" si="40"/>
        <v>12</v>
      </c>
      <c r="C178" s="16">
        <f t="shared" si="41"/>
        <v>0</v>
      </c>
      <c r="D178" s="15">
        <f t="shared" si="41"/>
        <v>0</v>
      </c>
      <c r="E178" s="14">
        <f t="shared" si="42"/>
        <v>400</v>
      </c>
      <c r="F178" s="13">
        <f t="shared" si="43"/>
        <v>0</v>
      </c>
      <c r="G178" s="13">
        <f t="shared" si="44"/>
        <v>0</v>
      </c>
      <c r="H178" s="12">
        <f t="shared" si="45"/>
        <v>33.333333333333336</v>
      </c>
      <c r="I178" s="374">
        <f t="shared" si="46"/>
        <v>0</v>
      </c>
      <c r="J178" s="375"/>
    </row>
    <row r="179" spans="1:10" ht="13.5" thickBot="1">
      <c r="A179" s="18" t="str">
        <f t="shared" si="39"/>
        <v>NEUF BRISACH VAUBAN</v>
      </c>
      <c r="B179" s="17">
        <f t="shared" si="40"/>
        <v>27</v>
      </c>
      <c r="C179" s="16">
        <f t="shared" si="41"/>
        <v>16908</v>
      </c>
      <c r="D179" s="15">
        <f t="shared" si="41"/>
        <v>0</v>
      </c>
      <c r="E179" s="14">
        <f t="shared" si="42"/>
        <v>2710</v>
      </c>
      <c r="F179" s="13">
        <f t="shared" si="43"/>
        <v>626.2222222222222</v>
      </c>
      <c r="G179" s="13">
        <f t="shared" si="44"/>
        <v>0</v>
      </c>
      <c r="H179" s="12">
        <f t="shared" si="45"/>
        <v>100.37037037037037</v>
      </c>
      <c r="I179" s="374">
        <f t="shared" si="46"/>
        <v>16908</v>
      </c>
      <c r="J179" s="375"/>
    </row>
    <row r="180" spans="1:10" ht="13.5" thickBot="1">
      <c r="A180" s="18" t="str">
        <f t="shared" si="39"/>
        <v>Club 6</v>
      </c>
      <c r="B180" s="17">
        <f t="shared" si="40"/>
        <v>0</v>
      </c>
      <c r="C180" s="16">
        <f t="shared" si="41"/>
        <v>0</v>
      </c>
      <c r="D180" s="15">
        <f t="shared" si="41"/>
        <v>0</v>
      </c>
      <c r="E180" s="14">
        <f t="shared" si="42"/>
        <v>0</v>
      </c>
      <c r="F180" s="13">
        <f t="shared" si="43"/>
      </c>
      <c r="G180" s="13">
        <f t="shared" si="44"/>
      </c>
      <c r="H180" s="12">
        <f t="shared" si="45"/>
      </c>
      <c r="I180" s="374">
        <f t="shared" si="46"/>
        <v>0</v>
      </c>
      <c r="J180" s="375"/>
    </row>
    <row r="181" spans="1:10" ht="13.5" thickBot="1">
      <c r="A181" s="18" t="str">
        <f t="shared" si="39"/>
        <v>Club 7</v>
      </c>
      <c r="B181" s="17">
        <f t="shared" si="40"/>
        <v>0</v>
      </c>
      <c r="C181" s="16">
        <f t="shared" si="41"/>
        <v>0</v>
      </c>
      <c r="D181" s="15">
        <f t="shared" si="41"/>
        <v>0</v>
      </c>
      <c r="E181" s="14">
        <f t="shared" si="42"/>
        <v>0</v>
      </c>
      <c r="F181" s="13">
        <f t="shared" si="43"/>
      </c>
      <c r="G181" s="13">
        <f t="shared" si="44"/>
      </c>
      <c r="H181" s="12">
        <f t="shared" si="45"/>
      </c>
      <c r="I181" s="374">
        <f t="shared" si="46"/>
        <v>0</v>
      </c>
      <c r="J181" s="375"/>
    </row>
    <row r="182" spans="1:10" ht="13.5" thickBot="1">
      <c r="A182" s="18" t="str">
        <f t="shared" si="39"/>
        <v>Club 8</v>
      </c>
      <c r="B182" s="17">
        <f t="shared" si="40"/>
        <v>0</v>
      </c>
      <c r="C182" s="16">
        <f t="shared" si="41"/>
        <v>0</v>
      </c>
      <c r="D182" s="15">
        <f t="shared" si="41"/>
        <v>0</v>
      </c>
      <c r="E182" s="14">
        <f t="shared" si="42"/>
        <v>0</v>
      </c>
      <c r="F182" s="13">
        <f t="shared" si="43"/>
      </c>
      <c r="G182" s="13">
        <f t="shared" si="44"/>
      </c>
      <c r="H182" s="12">
        <f t="shared" si="45"/>
      </c>
      <c r="I182" s="374">
        <f t="shared" si="46"/>
        <v>0</v>
      </c>
      <c r="J182" s="375"/>
    </row>
    <row r="183" spans="1:10" ht="13.5" thickBot="1">
      <c r="A183" s="18" t="str">
        <f t="shared" si="39"/>
        <v>Club 9</v>
      </c>
      <c r="B183" s="17">
        <f t="shared" si="40"/>
        <v>0</v>
      </c>
      <c r="C183" s="16">
        <f t="shared" si="41"/>
        <v>0</v>
      </c>
      <c r="D183" s="15">
        <f t="shared" si="41"/>
        <v>0</v>
      </c>
      <c r="E183" s="14">
        <f t="shared" si="42"/>
        <v>0</v>
      </c>
      <c r="F183" s="13">
        <f t="shared" si="43"/>
      </c>
      <c r="G183" s="13">
        <f t="shared" si="44"/>
      </c>
      <c r="H183" s="12">
        <f t="shared" si="45"/>
      </c>
      <c r="I183" s="374">
        <f t="shared" si="46"/>
        <v>0</v>
      </c>
      <c r="J183" s="375"/>
    </row>
    <row r="184" spans="1:10" ht="13.5" thickBot="1">
      <c r="A184" s="18" t="str">
        <f t="shared" si="39"/>
        <v>Club 10</v>
      </c>
      <c r="B184" s="17">
        <f t="shared" si="40"/>
        <v>0</v>
      </c>
      <c r="C184" s="16">
        <f t="shared" si="41"/>
        <v>0</v>
      </c>
      <c r="D184" s="15">
        <f t="shared" si="41"/>
        <v>0</v>
      </c>
      <c r="E184" s="14">
        <f t="shared" si="42"/>
        <v>0</v>
      </c>
      <c r="F184" s="13">
        <f t="shared" si="43"/>
      </c>
      <c r="G184" s="13">
        <f t="shared" si="44"/>
      </c>
      <c r="H184" s="12">
        <f t="shared" si="45"/>
      </c>
      <c r="I184" s="374">
        <f t="shared" si="46"/>
        <v>0</v>
      </c>
      <c r="J184" s="375"/>
    </row>
    <row r="185" spans="1:10" s="4" customFormat="1" ht="16.5" thickBot="1">
      <c r="A185" s="11" t="s">
        <v>4</v>
      </c>
      <c r="B185" s="10">
        <f>SUM(B175:B184)</f>
        <v>103</v>
      </c>
      <c r="C185" s="9">
        <f>SUM(C175:C184)</f>
        <v>45431</v>
      </c>
      <c r="D185" s="8">
        <f>SUM(D175:D184)</f>
        <v>7326</v>
      </c>
      <c r="E185" s="7">
        <f>SUM(E175:E184)</f>
        <v>5296</v>
      </c>
      <c r="F185" s="6">
        <f t="shared" si="43"/>
        <v>441.07766990291265</v>
      </c>
      <c r="G185" s="6">
        <f t="shared" si="44"/>
        <v>71.12621359223301</v>
      </c>
      <c r="H185" s="5">
        <f t="shared" si="45"/>
        <v>51.41747572815534</v>
      </c>
      <c r="I185" s="378">
        <f>SUM(I175:J184)</f>
        <v>52757</v>
      </c>
      <c r="J185" s="379"/>
    </row>
    <row r="215" ht="61.5" customHeight="1"/>
    <row r="217" ht="9" customHeight="1"/>
  </sheetData>
  <sheetProtection password="CAC7" sheet="1" objects="1" scenarios="1"/>
  <mergeCells count="103">
    <mergeCell ref="I184:J184"/>
    <mergeCell ref="C173:E173"/>
    <mergeCell ref="I183:J183"/>
    <mergeCell ref="I185:J185"/>
    <mergeCell ref="I175:J175"/>
    <mergeCell ref="I176:J176"/>
    <mergeCell ref="I177:J177"/>
    <mergeCell ref="I178:J178"/>
    <mergeCell ref="I179:J179"/>
    <mergeCell ref="I180:J180"/>
    <mergeCell ref="I181:J181"/>
    <mergeCell ref="F143:H143"/>
    <mergeCell ref="I146:J146"/>
    <mergeCell ref="I182:J182"/>
    <mergeCell ref="B173:B174"/>
    <mergeCell ref="B159:B160"/>
    <mergeCell ref="I174:J174"/>
    <mergeCell ref="F173:H173"/>
    <mergeCell ref="A172:J172"/>
    <mergeCell ref="A159:A160"/>
    <mergeCell ref="I173:J173"/>
    <mergeCell ref="B158:J158"/>
    <mergeCell ref="I151:J151"/>
    <mergeCell ref="I152:J152"/>
    <mergeCell ref="I153:J153"/>
    <mergeCell ref="I155:J155"/>
    <mergeCell ref="I154:J154"/>
    <mergeCell ref="B125:J125"/>
    <mergeCell ref="H127:J127"/>
    <mergeCell ref="I143:J143"/>
    <mergeCell ref="I148:J148"/>
    <mergeCell ref="C143:E143"/>
    <mergeCell ref="I108:J108"/>
    <mergeCell ref="B127:D127"/>
    <mergeCell ref="B143:B144"/>
    <mergeCell ref="I147:J147"/>
    <mergeCell ref="I145:J145"/>
    <mergeCell ref="E127:G127"/>
    <mergeCell ref="I144:J144"/>
    <mergeCell ref="I149:J149"/>
    <mergeCell ref="I150:J150"/>
    <mergeCell ref="A67:A68"/>
    <mergeCell ref="A96:A97"/>
    <mergeCell ref="B96:B97"/>
    <mergeCell ref="C96:E96"/>
    <mergeCell ref="A81:A82"/>
    <mergeCell ref="E81:G81"/>
    <mergeCell ref="F96:H96"/>
    <mergeCell ref="B81:D81"/>
    <mergeCell ref="A123:A124"/>
    <mergeCell ref="B123:C123"/>
    <mergeCell ref="A110:A111"/>
    <mergeCell ref="E123:G123"/>
    <mergeCell ref="B110:D110"/>
    <mergeCell ref="B111:D111"/>
    <mergeCell ref="E124:G124"/>
    <mergeCell ref="B65:J65"/>
    <mergeCell ref="B67:D67"/>
    <mergeCell ref="I107:J107"/>
    <mergeCell ref="I105:J105"/>
    <mergeCell ref="I97:J97"/>
    <mergeCell ref="H67:J67"/>
    <mergeCell ref="H81:J81"/>
    <mergeCell ref="I106:J106"/>
    <mergeCell ref="I102:J102"/>
    <mergeCell ref="I101:J101"/>
    <mergeCell ref="I52:J52"/>
    <mergeCell ref="I55:J55"/>
    <mergeCell ref="I56:J56"/>
    <mergeCell ref="H123:J123"/>
    <mergeCell ref="I98:J98"/>
    <mergeCell ref="I96:J96"/>
    <mergeCell ref="I100:J100"/>
    <mergeCell ref="I103:J103"/>
    <mergeCell ref="I99:J99"/>
    <mergeCell ref="I104:J104"/>
    <mergeCell ref="I48:J48"/>
    <mergeCell ref="I47:J47"/>
    <mergeCell ref="I57:J57"/>
    <mergeCell ref="E67:G67"/>
    <mergeCell ref="I54:J54"/>
    <mergeCell ref="I49:J49"/>
    <mergeCell ref="I50:J50"/>
    <mergeCell ref="I51:J51"/>
    <mergeCell ref="I58:J58"/>
    <mergeCell ref="I53:J53"/>
    <mergeCell ref="A4:A5"/>
    <mergeCell ref="B4:D4"/>
    <mergeCell ref="A18:A19"/>
    <mergeCell ref="I46:J46"/>
    <mergeCell ref="A32:A33"/>
    <mergeCell ref="A46:A47"/>
    <mergeCell ref="B18:D18"/>
    <mergeCell ref="B32:D32"/>
    <mergeCell ref="E4:G4"/>
    <mergeCell ref="B46:B47"/>
    <mergeCell ref="B2:J2"/>
    <mergeCell ref="E18:G18"/>
    <mergeCell ref="H18:J18"/>
    <mergeCell ref="F46:H46"/>
    <mergeCell ref="E32:G32"/>
    <mergeCell ref="H4:J4"/>
    <mergeCell ref="C46:E46"/>
  </mergeCells>
  <printOptions/>
  <pageMargins left="0.3937007874015748" right="0.1968503937007874" top="0.7874015748031497" bottom="0.984251968503937" header="0.31496062992125984" footer="0.31496062992125984"/>
  <pageSetup horizontalDpi="600" verticalDpi="600" orientation="portrait" paperSize="9" scale="84" r:id="rId1"/>
  <headerFooter alignWithMargins="0">
    <oddHeader>&amp;CLivre Blanc 2017-2018
District Est</oddHeader>
    <oddFooter xml:space="preserve">&amp;C&amp;P/&amp;N </oddFooter>
  </headerFooter>
  <rowBreaks count="2" manualBreakCount="2">
    <brk id="60" max="255" man="1"/>
    <brk id="123" max="9" man="1"/>
  </rowBreaks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J185"/>
  <sheetViews>
    <sheetView workbookViewId="0" topLeftCell="A160">
      <selection activeCell="I42" sqref="I42"/>
    </sheetView>
  </sheetViews>
  <sheetFormatPr defaultColWidth="11.57421875" defaultRowHeight="12.75"/>
  <cols>
    <col min="1" max="1" width="32.7109375" style="3" customWidth="1"/>
    <col min="2" max="5" width="8.28125" style="3" customWidth="1"/>
    <col min="6" max="6" width="9.421875" style="3" customWidth="1"/>
    <col min="7" max="7" width="9.00390625" style="3" customWidth="1"/>
    <col min="8" max="10" width="8.28125" style="3" customWidth="1"/>
    <col min="11" max="16384" width="11.57421875" style="3" customWidth="1"/>
  </cols>
  <sheetData>
    <row r="1" ht="13.5" thickBot="1"/>
    <row r="2" spans="1:10" s="102" customFormat="1" ht="18.75" thickBot="1">
      <c r="A2" s="52" t="s">
        <v>73</v>
      </c>
      <c r="B2" s="354" t="s">
        <v>8</v>
      </c>
      <c r="C2" s="355"/>
      <c r="D2" s="355"/>
      <c r="E2" s="355"/>
      <c r="F2" s="355"/>
      <c r="G2" s="355"/>
      <c r="H2" s="355"/>
      <c r="I2" s="355"/>
      <c r="J2" s="356"/>
    </row>
    <row r="3" spans="2:10" ht="15.75" customHeight="1" thickBot="1"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372" t="s">
        <v>0</v>
      </c>
      <c r="B4" s="357" t="s">
        <v>39</v>
      </c>
      <c r="C4" s="358"/>
      <c r="D4" s="359"/>
      <c r="E4" s="357" t="s">
        <v>10</v>
      </c>
      <c r="F4" s="358"/>
      <c r="G4" s="359"/>
      <c r="H4" s="357" t="s">
        <v>13</v>
      </c>
      <c r="I4" s="358"/>
      <c r="J4" s="359"/>
    </row>
    <row r="5" spans="1:10" ht="13.5" thickBot="1">
      <c r="A5" s="373"/>
      <c r="B5" s="74" t="s">
        <v>1</v>
      </c>
      <c r="C5" s="71" t="s">
        <v>2</v>
      </c>
      <c r="D5" s="73" t="s">
        <v>3</v>
      </c>
      <c r="E5" s="72" t="s">
        <v>1</v>
      </c>
      <c r="F5" s="71" t="s">
        <v>2</v>
      </c>
      <c r="G5" s="70" t="s">
        <v>3</v>
      </c>
      <c r="H5" s="74" t="s">
        <v>1</v>
      </c>
      <c r="I5" s="71" t="s">
        <v>2</v>
      </c>
      <c r="J5" s="73" t="s">
        <v>3</v>
      </c>
    </row>
    <row r="6" spans="1:10" ht="12.75">
      <c r="A6" s="101" t="s">
        <v>201</v>
      </c>
      <c r="B6" s="47">
        <v>1375</v>
      </c>
      <c r="C6" s="66"/>
      <c r="D6" s="65">
        <v>273</v>
      </c>
      <c r="E6" s="47">
        <v>7000</v>
      </c>
      <c r="F6" s="66"/>
      <c r="G6" s="65">
        <v>363</v>
      </c>
      <c r="H6" s="47"/>
      <c r="I6" s="66"/>
      <c r="J6" s="65">
        <v>24</v>
      </c>
    </row>
    <row r="7" spans="1:10" ht="12.75">
      <c r="A7" s="100" t="s">
        <v>153</v>
      </c>
      <c r="B7" s="69">
        <v>6178</v>
      </c>
      <c r="C7" s="68"/>
      <c r="D7" s="67">
        <v>352</v>
      </c>
      <c r="E7" s="69">
        <v>3995</v>
      </c>
      <c r="F7" s="68"/>
      <c r="G7" s="67">
        <v>400</v>
      </c>
      <c r="H7" s="69"/>
      <c r="I7" s="68"/>
      <c r="J7" s="90"/>
    </row>
    <row r="8" spans="1:10" ht="12.75">
      <c r="A8" s="300" t="s">
        <v>155</v>
      </c>
      <c r="B8" s="69">
        <v>1000</v>
      </c>
      <c r="C8" s="68">
        <v>20</v>
      </c>
      <c r="D8" s="67">
        <v>20</v>
      </c>
      <c r="E8" s="69">
        <v>500</v>
      </c>
      <c r="F8" s="68"/>
      <c r="G8" s="67">
        <v>20</v>
      </c>
      <c r="H8" s="69"/>
      <c r="I8" s="68"/>
      <c r="J8" s="67"/>
    </row>
    <row r="9" spans="1:10" ht="12.75">
      <c r="A9" s="300" t="s">
        <v>154</v>
      </c>
      <c r="B9" s="69"/>
      <c r="C9" s="68"/>
      <c r="D9" s="67"/>
      <c r="E9" s="69">
        <v>4010</v>
      </c>
      <c r="F9" s="68"/>
      <c r="G9" s="67">
        <v>80</v>
      </c>
      <c r="H9" s="69">
        <v>860</v>
      </c>
      <c r="I9" s="68"/>
      <c r="J9" s="67">
        <v>109</v>
      </c>
    </row>
    <row r="10" spans="1:10" ht="12.75">
      <c r="A10" s="100" t="s">
        <v>156</v>
      </c>
      <c r="B10" s="69">
        <v>336</v>
      </c>
      <c r="C10" s="68"/>
      <c r="D10" s="67">
        <v>30</v>
      </c>
      <c r="E10" s="69">
        <v>500</v>
      </c>
      <c r="F10" s="68"/>
      <c r="G10" s="67">
        <v>318</v>
      </c>
      <c r="H10" s="69"/>
      <c r="I10" s="68"/>
      <c r="J10" s="84">
        <v>6</v>
      </c>
    </row>
    <row r="11" spans="1:10" ht="12.75">
      <c r="A11" s="100" t="s">
        <v>157</v>
      </c>
      <c r="B11" s="69">
        <v>2800</v>
      </c>
      <c r="C11" s="68"/>
      <c r="D11" s="67">
        <v>328</v>
      </c>
      <c r="E11" s="69">
        <v>800</v>
      </c>
      <c r="F11" s="68"/>
      <c r="G11" s="67">
        <v>58</v>
      </c>
      <c r="H11" s="69">
        <v>313</v>
      </c>
      <c r="I11" s="68"/>
      <c r="J11" s="90">
        <v>125</v>
      </c>
    </row>
    <row r="12" spans="1:10" ht="12.75">
      <c r="A12" s="100" t="s">
        <v>158</v>
      </c>
      <c r="B12" s="69">
        <v>11200</v>
      </c>
      <c r="C12" s="68"/>
      <c r="D12" s="67">
        <v>230</v>
      </c>
      <c r="E12" s="69">
        <v>3999</v>
      </c>
      <c r="F12" s="68"/>
      <c r="G12" s="67">
        <v>200</v>
      </c>
      <c r="H12" s="69"/>
      <c r="I12" s="68"/>
      <c r="J12" s="67"/>
    </row>
    <row r="13" spans="1:10" ht="12.75">
      <c r="A13" s="300" t="s">
        <v>210</v>
      </c>
      <c r="B13" s="69">
        <v>4400</v>
      </c>
      <c r="C13" s="68"/>
      <c r="D13" s="67">
        <v>210</v>
      </c>
      <c r="E13" s="69">
        <v>600</v>
      </c>
      <c r="F13" s="68"/>
      <c r="G13" s="67">
        <v>40</v>
      </c>
      <c r="H13" s="69"/>
      <c r="I13" s="68"/>
      <c r="J13" s="67"/>
    </row>
    <row r="14" spans="1:10" ht="12.75">
      <c r="A14" s="300" t="s">
        <v>241</v>
      </c>
      <c r="B14" s="69">
        <v>157</v>
      </c>
      <c r="C14" s="68"/>
      <c r="D14" s="67">
        <v>40</v>
      </c>
      <c r="E14" s="69"/>
      <c r="F14" s="68"/>
      <c r="G14" s="67">
        <v>23</v>
      </c>
      <c r="H14" s="69"/>
      <c r="I14" s="68"/>
      <c r="J14" s="84"/>
    </row>
    <row r="15" spans="1:10" ht="13.5" thickBot="1">
      <c r="A15" s="100" t="s">
        <v>59</v>
      </c>
      <c r="B15" s="64"/>
      <c r="C15" s="63"/>
      <c r="D15" s="62"/>
      <c r="E15" s="64"/>
      <c r="F15" s="63"/>
      <c r="G15" s="62"/>
      <c r="H15" s="64"/>
      <c r="I15" s="63"/>
      <c r="J15" s="62"/>
    </row>
    <row r="16" spans="1:10" ht="13.5" thickBot="1">
      <c r="A16" s="10" t="s">
        <v>4</v>
      </c>
      <c r="B16" s="61">
        <f aca="true" t="shared" si="0" ref="B16:J16">SUM(B6:B15)</f>
        <v>27446</v>
      </c>
      <c r="C16" s="61">
        <f t="shared" si="0"/>
        <v>20</v>
      </c>
      <c r="D16" s="61">
        <f t="shared" si="0"/>
        <v>1483</v>
      </c>
      <c r="E16" s="61">
        <f t="shared" si="0"/>
        <v>21404</v>
      </c>
      <c r="F16" s="61">
        <f t="shared" si="0"/>
        <v>0</v>
      </c>
      <c r="G16" s="61">
        <f t="shared" si="0"/>
        <v>1502</v>
      </c>
      <c r="H16" s="61">
        <f t="shared" si="0"/>
        <v>1173</v>
      </c>
      <c r="I16" s="61">
        <f t="shared" si="0"/>
        <v>0</v>
      </c>
      <c r="J16" s="61">
        <f t="shared" si="0"/>
        <v>264</v>
      </c>
    </row>
    <row r="17" ht="13.5" thickBot="1"/>
    <row r="18" spans="1:10" ht="13.5" thickBot="1">
      <c r="A18" s="372" t="s">
        <v>0</v>
      </c>
      <c r="B18" s="357" t="s">
        <v>12</v>
      </c>
      <c r="C18" s="358"/>
      <c r="D18" s="359"/>
      <c r="E18" s="357" t="s">
        <v>11</v>
      </c>
      <c r="F18" s="358"/>
      <c r="G18" s="359"/>
      <c r="H18" s="369" t="s">
        <v>41</v>
      </c>
      <c r="I18" s="370"/>
      <c r="J18" s="371"/>
    </row>
    <row r="19" spans="1:10" ht="13.5" thickBot="1">
      <c r="A19" s="373"/>
      <c r="B19" s="74" t="s">
        <v>1</v>
      </c>
      <c r="C19" s="71" t="s">
        <v>2</v>
      </c>
      <c r="D19" s="73" t="s">
        <v>3</v>
      </c>
      <c r="E19" s="72" t="s">
        <v>1</v>
      </c>
      <c r="F19" s="71" t="s">
        <v>2</v>
      </c>
      <c r="G19" s="70" t="s">
        <v>3</v>
      </c>
      <c r="H19" s="99" t="s">
        <v>1</v>
      </c>
      <c r="I19" s="98" t="s">
        <v>2</v>
      </c>
      <c r="J19" s="97" t="s">
        <v>3</v>
      </c>
    </row>
    <row r="20" spans="1:10" ht="13.5" thickBot="1">
      <c r="A20" s="96" t="str">
        <f aca="true" t="shared" si="1" ref="A20:A29">A6</f>
        <v>ALTKIRCH SUNDGAU</v>
      </c>
      <c r="B20" s="47"/>
      <c r="C20" s="66"/>
      <c r="D20" s="65"/>
      <c r="E20" s="47"/>
      <c r="F20" s="66"/>
      <c r="G20" s="65"/>
      <c r="H20" s="47">
        <v>6600</v>
      </c>
      <c r="I20" s="66"/>
      <c r="J20" s="65">
        <v>218</v>
      </c>
    </row>
    <row r="21" spans="1:10" ht="13.5" thickBot="1">
      <c r="A21" s="96" t="str">
        <f t="shared" si="1"/>
        <v>GUEBWILLER</v>
      </c>
      <c r="B21" s="92"/>
      <c r="C21" s="91"/>
      <c r="D21" s="90"/>
      <c r="E21" s="92">
        <v>1196</v>
      </c>
      <c r="F21" s="91"/>
      <c r="G21" s="90">
        <v>70</v>
      </c>
      <c r="H21" s="92"/>
      <c r="I21" s="91"/>
      <c r="J21" s="90"/>
    </row>
    <row r="22" spans="1:10" ht="13.5" thickBot="1">
      <c r="A22" s="96" t="str">
        <f t="shared" si="1"/>
        <v>MULHOUSE DOYEN</v>
      </c>
      <c r="B22" s="69">
        <v>1500</v>
      </c>
      <c r="C22" s="68">
        <v>60</v>
      </c>
      <c r="D22" s="67">
        <v>80</v>
      </c>
      <c r="E22" s="69">
        <v>1800</v>
      </c>
      <c r="F22" s="68"/>
      <c r="G22" s="67">
        <v>20</v>
      </c>
      <c r="H22" s="69">
        <v>1500</v>
      </c>
      <c r="I22" s="68"/>
      <c r="J22" s="67">
        <v>20</v>
      </c>
    </row>
    <row r="23" spans="1:10" ht="13.5" thickBot="1">
      <c r="A23" s="96" t="str">
        <f t="shared" si="1"/>
        <v>MULHOUSE EUROPE</v>
      </c>
      <c r="B23" s="69">
        <v>5570</v>
      </c>
      <c r="C23" s="68"/>
      <c r="D23" s="67">
        <v>1115</v>
      </c>
      <c r="E23" s="69">
        <v>500</v>
      </c>
      <c r="F23" s="68"/>
      <c r="G23" s="67"/>
      <c r="H23" s="69">
        <v>3180</v>
      </c>
      <c r="I23" s="68"/>
      <c r="J23" s="67">
        <v>980</v>
      </c>
    </row>
    <row r="24" spans="1:10" ht="13.5" thickBot="1">
      <c r="A24" s="96" t="str">
        <f t="shared" si="1"/>
        <v>MULHOUSE HAUTE ALSACE</v>
      </c>
      <c r="B24" s="86">
        <v>600</v>
      </c>
      <c r="C24" s="85"/>
      <c r="D24" s="84">
        <v>94</v>
      </c>
      <c r="E24" s="86">
        <v>1000</v>
      </c>
      <c r="F24" s="85"/>
      <c r="G24" s="84">
        <v>20</v>
      </c>
      <c r="H24" s="86">
        <v>1840</v>
      </c>
      <c r="I24" s="85"/>
      <c r="J24" s="84">
        <v>110</v>
      </c>
    </row>
    <row r="25" spans="1:10" ht="13.5" thickBot="1">
      <c r="A25" s="96" t="str">
        <f t="shared" si="1"/>
        <v>MULHOUSE ILLBERG</v>
      </c>
      <c r="B25" s="92">
        <v>4700</v>
      </c>
      <c r="C25" s="91"/>
      <c r="D25" s="90">
        <v>542</v>
      </c>
      <c r="E25" s="92"/>
      <c r="F25" s="91"/>
      <c r="G25" s="90"/>
      <c r="H25" s="92">
        <v>1749</v>
      </c>
      <c r="I25" s="91"/>
      <c r="J25" s="90">
        <v>82</v>
      </c>
    </row>
    <row r="26" spans="1:10" ht="13.5" thickBot="1">
      <c r="A26" s="96" t="str">
        <f t="shared" si="1"/>
        <v>SAINT LOUIS</v>
      </c>
      <c r="B26" s="69">
        <v>24212</v>
      </c>
      <c r="C26" s="68"/>
      <c r="D26" s="67">
        <v>290</v>
      </c>
      <c r="E26" s="69"/>
      <c r="F26" s="68"/>
      <c r="G26" s="67"/>
      <c r="H26" s="69">
        <v>1500</v>
      </c>
      <c r="I26" s="68"/>
      <c r="J26" s="67">
        <v>225</v>
      </c>
    </row>
    <row r="27" spans="1:10" ht="13.5" thickBot="1">
      <c r="A27" s="96" t="str">
        <f t="shared" si="1"/>
        <v>THANN - CERNAY </v>
      </c>
      <c r="B27" s="69"/>
      <c r="C27" s="68"/>
      <c r="D27" s="67">
        <v>40</v>
      </c>
      <c r="E27" s="69">
        <v>5000</v>
      </c>
      <c r="F27" s="68"/>
      <c r="G27" s="67"/>
      <c r="H27" s="69">
        <v>6100</v>
      </c>
      <c r="I27" s="68"/>
      <c r="J27" s="67">
        <v>670</v>
      </c>
    </row>
    <row r="28" spans="1:10" ht="13.5" thickBot="1">
      <c r="A28" s="96" t="str">
        <f t="shared" si="1"/>
        <v>WITTENHEIM BASSIN POTASSIQUE</v>
      </c>
      <c r="B28" s="86"/>
      <c r="C28" s="85"/>
      <c r="D28" s="84"/>
      <c r="E28" s="86">
        <v>1800</v>
      </c>
      <c r="F28" s="85"/>
      <c r="G28" s="84">
        <v>275</v>
      </c>
      <c r="H28" s="86">
        <v>3600</v>
      </c>
      <c r="I28" s="85"/>
      <c r="J28" s="84">
        <v>602</v>
      </c>
    </row>
    <row r="29" spans="1:10" ht="13.5" thickBot="1">
      <c r="A29" s="96" t="str">
        <f t="shared" si="1"/>
        <v>Club 10</v>
      </c>
      <c r="B29" s="64"/>
      <c r="C29" s="63"/>
      <c r="D29" s="62"/>
      <c r="E29" s="64"/>
      <c r="F29" s="63"/>
      <c r="G29" s="62"/>
      <c r="H29" s="64"/>
      <c r="I29" s="63"/>
      <c r="J29" s="62"/>
    </row>
    <row r="30" spans="1:10" ht="13.5" thickBot="1">
      <c r="A30" s="10" t="s">
        <v>4</v>
      </c>
      <c r="B30" s="61">
        <f aca="true" t="shared" si="2" ref="B30:J30">SUM(B20:B29)</f>
        <v>36582</v>
      </c>
      <c r="C30" s="61">
        <f t="shared" si="2"/>
        <v>60</v>
      </c>
      <c r="D30" s="61">
        <f t="shared" si="2"/>
        <v>2161</v>
      </c>
      <c r="E30" s="61">
        <f t="shared" si="2"/>
        <v>11296</v>
      </c>
      <c r="F30" s="61">
        <f t="shared" si="2"/>
        <v>0</v>
      </c>
      <c r="G30" s="61">
        <f t="shared" si="2"/>
        <v>385</v>
      </c>
      <c r="H30" s="61">
        <f t="shared" si="2"/>
        <v>26069</v>
      </c>
      <c r="I30" s="61">
        <f t="shared" si="2"/>
        <v>0</v>
      </c>
      <c r="J30" s="61">
        <f t="shared" si="2"/>
        <v>2907</v>
      </c>
    </row>
    <row r="31" ht="13.5" thickBot="1"/>
    <row r="32" spans="1:7" ht="12.75">
      <c r="A32" s="372" t="s">
        <v>0</v>
      </c>
      <c r="B32" s="357" t="s">
        <v>42</v>
      </c>
      <c r="C32" s="358"/>
      <c r="D32" s="359"/>
      <c r="E32" s="357" t="s">
        <v>43</v>
      </c>
      <c r="F32" s="358"/>
      <c r="G32" s="359"/>
    </row>
    <row r="33" spans="1:10" ht="13.5" thickBot="1">
      <c r="A33" s="373"/>
      <c r="B33" s="74" t="s">
        <v>1</v>
      </c>
      <c r="C33" s="71" t="s">
        <v>2</v>
      </c>
      <c r="D33" s="73" t="s">
        <v>3</v>
      </c>
      <c r="E33" s="72" t="s">
        <v>1</v>
      </c>
      <c r="F33" s="71" t="s">
        <v>2</v>
      </c>
      <c r="G33" s="70" t="s">
        <v>3</v>
      </c>
      <c r="H33" s="40"/>
      <c r="I33" s="42"/>
      <c r="J33" s="42"/>
    </row>
    <row r="34" spans="1:10" ht="13.5" thickBot="1">
      <c r="A34" s="18" t="str">
        <f aca="true" t="shared" si="3" ref="A34:A43">A6</f>
        <v>ALTKIRCH SUNDGAU</v>
      </c>
      <c r="B34" s="47">
        <v>500</v>
      </c>
      <c r="C34" s="66"/>
      <c r="D34" s="95">
        <v>158</v>
      </c>
      <c r="E34" s="47"/>
      <c r="F34" s="66"/>
      <c r="G34" s="65"/>
      <c r="H34" s="60"/>
      <c r="I34" s="39"/>
      <c r="J34" s="39"/>
    </row>
    <row r="35" spans="1:10" ht="13.5" thickBot="1">
      <c r="A35" s="18" t="str">
        <f t="shared" si="3"/>
        <v>GUEBWILLER</v>
      </c>
      <c r="B35" s="92">
        <v>1610</v>
      </c>
      <c r="C35" s="94"/>
      <c r="D35" s="93"/>
      <c r="E35" s="92"/>
      <c r="F35" s="91"/>
      <c r="G35" s="90"/>
      <c r="H35" s="60"/>
      <c r="I35" s="39"/>
      <c r="J35" s="39"/>
    </row>
    <row r="36" spans="1:10" ht="13.5" thickBot="1">
      <c r="A36" s="18" t="str">
        <f t="shared" si="3"/>
        <v>MULHOUSE DOYEN</v>
      </c>
      <c r="B36" s="69"/>
      <c r="C36" s="68"/>
      <c r="D36" s="88"/>
      <c r="E36" s="69">
        <v>250</v>
      </c>
      <c r="F36" s="68"/>
      <c r="G36" s="67">
        <v>20</v>
      </c>
      <c r="H36" s="60"/>
      <c r="I36" s="39"/>
      <c r="J36" s="39"/>
    </row>
    <row r="37" spans="1:10" ht="13.5" thickBot="1">
      <c r="A37" s="18" t="str">
        <f t="shared" si="3"/>
        <v>MULHOUSE EUROPE</v>
      </c>
      <c r="B37" s="69"/>
      <c r="C37" s="89"/>
      <c r="D37" s="88"/>
      <c r="E37" s="69"/>
      <c r="F37" s="68"/>
      <c r="G37" s="67"/>
      <c r="H37" s="60"/>
      <c r="I37" s="39"/>
      <c r="J37" s="39"/>
    </row>
    <row r="38" spans="1:10" ht="13.5" thickBot="1">
      <c r="A38" s="18" t="str">
        <f t="shared" si="3"/>
        <v>MULHOUSE HAUTE ALSACE</v>
      </c>
      <c r="B38" s="86"/>
      <c r="C38" s="85"/>
      <c r="D38" s="87">
        <v>19</v>
      </c>
      <c r="E38" s="86"/>
      <c r="F38" s="85"/>
      <c r="G38" s="84"/>
      <c r="H38" s="60"/>
      <c r="I38" s="39"/>
      <c r="J38" s="39"/>
    </row>
    <row r="39" spans="1:10" ht="13.5" thickBot="1">
      <c r="A39" s="18" t="str">
        <f t="shared" si="3"/>
        <v>MULHOUSE ILLBERG</v>
      </c>
      <c r="B39" s="92">
        <v>960</v>
      </c>
      <c r="C39" s="94"/>
      <c r="D39" s="93">
        <v>180</v>
      </c>
      <c r="E39" s="92"/>
      <c r="F39" s="91"/>
      <c r="G39" s="90"/>
      <c r="H39" s="60"/>
      <c r="I39" s="39"/>
      <c r="J39" s="39"/>
    </row>
    <row r="40" spans="1:10" ht="13.5" thickBot="1">
      <c r="A40" s="18" t="str">
        <f t="shared" si="3"/>
        <v>SAINT LOUIS</v>
      </c>
      <c r="B40" s="69">
        <v>1200</v>
      </c>
      <c r="C40" s="68"/>
      <c r="D40" s="88">
        <v>400</v>
      </c>
      <c r="E40" s="69"/>
      <c r="F40" s="68"/>
      <c r="G40" s="67"/>
      <c r="H40" s="60"/>
      <c r="I40" s="39"/>
      <c r="J40" s="39"/>
    </row>
    <row r="41" spans="1:10" ht="13.5" thickBot="1">
      <c r="A41" s="18" t="str">
        <f t="shared" si="3"/>
        <v>THANN - CERNAY </v>
      </c>
      <c r="B41" s="69">
        <v>5250</v>
      </c>
      <c r="C41" s="89"/>
      <c r="D41" s="88">
        <v>568</v>
      </c>
      <c r="E41" s="69"/>
      <c r="F41" s="68"/>
      <c r="G41" s="67"/>
      <c r="H41" s="60"/>
      <c r="I41" s="39"/>
      <c r="J41" s="39"/>
    </row>
    <row r="42" spans="1:10" ht="13.5" thickBot="1">
      <c r="A42" s="18" t="str">
        <f t="shared" si="3"/>
        <v>WITTENHEIM BASSIN POTASSIQUE</v>
      </c>
      <c r="B42" s="86">
        <v>150</v>
      </c>
      <c r="C42" s="85"/>
      <c r="D42" s="87">
        <v>40</v>
      </c>
      <c r="E42" s="86"/>
      <c r="F42" s="85"/>
      <c r="G42" s="84"/>
      <c r="H42" s="60"/>
      <c r="I42" s="39"/>
      <c r="J42" s="39"/>
    </row>
    <row r="43" spans="1:10" ht="13.5" thickBot="1">
      <c r="A43" s="18" t="str">
        <f t="shared" si="3"/>
        <v>Club 10</v>
      </c>
      <c r="B43" s="64"/>
      <c r="C43" s="83"/>
      <c r="D43" s="82"/>
      <c r="E43" s="64"/>
      <c r="F43" s="63"/>
      <c r="G43" s="62"/>
      <c r="H43" s="60"/>
      <c r="I43" s="39"/>
      <c r="J43" s="39"/>
    </row>
    <row r="44" spans="1:10" ht="13.5" thickBot="1">
      <c r="A44" s="10" t="s">
        <v>4</v>
      </c>
      <c r="B44" s="61">
        <f aca="true" t="shared" si="4" ref="B44:G44">SUM(B34:B43)</f>
        <v>9670</v>
      </c>
      <c r="C44" s="61">
        <f t="shared" si="4"/>
        <v>0</v>
      </c>
      <c r="D44" s="61">
        <f t="shared" si="4"/>
        <v>1365</v>
      </c>
      <c r="E44" s="61">
        <f t="shared" si="4"/>
        <v>250</v>
      </c>
      <c r="F44" s="61">
        <f t="shared" si="4"/>
        <v>0</v>
      </c>
      <c r="G44" s="61">
        <f t="shared" si="4"/>
        <v>20</v>
      </c>
      <c r="H44" s="60"/>
      <c r="I44" s="39"/>
      <c r="J44" s="39"/>
    </row>
    <row r="45" ht="13.5" thickBot="1"/>
    <row r="46" spans="1:10" ht="12.75">
      <c r="A46" s="380" t="s">
        <v>0</v>
      </c>
      <c r="B46" s="365" t="s">
        <v>76</v>
      </c>
      <c r="C46" s="382" t="s">
        <v>21</v>
      </c>
      <c r="D46" s="358"/>
      <c r="E46" s="383"/>
      <c r="F46" s="360" t="s">
        <v>6</v>
      </c>
      <c r="G46" s="361"/>
      <c r="H46" s="362"/>
      <c r="I46" s="363" t="s">
        <v>5</v>
      </c>
      <c r="J46" s="364"/>
    </row>
    <row r="47" spans="1:10" ht="13.5" thickBot="1">
      <c r="A47" s="381"/>
      <c r="B47" s="366"/>
      <c r="C47" s="20" t="s">
        <v>1</v>
      </c>
      <c r="D47" s="20" t="s">
        <v>2</v>
      </c>
      <c r="E47" s="22" t="s">
        <v>3</v>
      </c>
      <c r="F47" s="21" t="s">
        <v>1</v>
      </c>
      <c r="G47" s="20" t="s">
        <v>2</v>
      </c>
      <c r="H47" s="19" t="s">
        <v>3</v>
      </c>
      <c r="I47" s="367" t="s">
        <v>7</v>
      </c>
      <c r="J47" s="368"/>
    </row>
    <row r="48" spans="1:10" ht="13.5" thickBot="1">
      <c r="A48" s="18" t="str">
        <f aca="true" t="shared" si="5" ref="A48:A57">A6</f>
        <v>ALTKIRCH SUNDGAU</v>
      </c>
      <c r="B48" s="80">
        <v>36</v>
      </c>
      <c r="C48" s="78">
        <f aca="true" t="shared" si="6" ref="C48:C57">B6+E6+H6+B20+E20+H20+B34+E34</f>
        <v>15475</v>
      </c>
      <c r="D48" s="15">
        <f aca="true" t="shared" si="7" ref="D48:D57">C6+F6+I6+C20+F20+I20+C34+F34</f>
        <v>0</v>
      </c>
      <c r="E48" s="77">
        <f aca="true" t="shared" si="8" ref="E48:E57">D6+G6+J6+D20+G20+J20+D34+G34</f>
        <v>1036</v>
      </c>
      <c r="F48" s="13">
        <f aca="true" t="shared" si="9" ref="F48:F58">IF($B48=0,"",C48/$B48)</f>
        <v>429.8611111111111</v>
      </c>
      <c r="G48" s="13">
        <f aca="true" t="shared" si="10" ref="G48:G58">IF($B48=0,"",D48/$B48)</f>
        <v>0</v>
      </c>
      <c r="H48" s="12">
        <f aca="true" t="shared" si="11" ref="H48:H58">IF($B48=0,"",E48/$B48)</f>
        <v>28.77777777777778</v>
      </c>
      <c r="I48" s="374">
        <f aca="true" t="shared" si="12" ref="I48:I57">C48+D48</f>
        <v>15475</v>
      </c>
      <c r="J48" s="375"/>
    </row>
    <row r="49" spans="1:10" ht="13.5" thickBot="1">
      <c r="A49" s="18" t="str">
        <f t="shared" si="5"/>
        <v>GUEBWILLER</v>
      </c>
      <c r="B49" s="81">
        <v>29</v>
      </c>
      <c r="C49" s="78">
        <f t="shared" si="6"/>
        <v>12979</v>
      </c>
      <c r="D49" s="15">
        <f t="shared" si="7"/>
        <v>0</v>
      </c>
      <c r="E49" s="77">
        <f t="shared" si="8"/>
        <v>822</v>
      </c>
      <c r="F49" s="13">
        <f t="shared" si="9"/>
        <v>447.55172413793105</v>
      </c>
      <c r="G49" s="13">
        <f t="shared" si="10"/>
        <v>0</v>
      </c>
      <c r="H49" s="12">
        <f t="shared" si="11"/>
        <v>28.344827586206897</v>
      </c>
      <c r="I49" s="374">
        <f t="shared" si="12"/>
        <v>12979</v>
      </c>
      <c r="J49" s="375"/>
    </row>
    <row r="50" spans="1:10" ht="13.5" thickBot="1">
      <c r="A50" s="18" t="str">
        <f t="shared" si="5"/>
        <v>MULHOUSE DOYEN</v>
      </c>
      <c r="B50" s="80">
        <v>13</v>
      </c>
      <c r="C50" s="78">
        <f t="shared" si="6"/>
        <v>6550</v>
      </c>
      <c r="D50" s="15">
        <f t="shared" si="7"/>
        <v>80</v>
      </c>
      <c r="E50" s="77">
        <f t="shared" si="8"/>
        <v>180</v>
      </c>
      <c r="F50" s="13">
        <f t="shared" si="9"/>
        <v>503.84615384615387</v>
      </c>
      <c r="G50" s="13">
        <f t="shared" si="10"/>
        <v>6.153846153846154</v>
      </c>
      <c r="H50" s="12">
        <f t="shared" si="11"/>
        <v>13.846153846153847</v>
      </c>
      <c r="I50" s="374">
        <f t="shared" si="12"/>
        <v>6630</v>
      </c>
      <c r="J50" s="375"/>
    </row>
    <row r="51" spans="1:10" ht="13.5" thickBot="1">
      <c r="A51" s="18" t="str">
        <f t="shared" si="5"/>
        <v>MULHOUSE EUROPE</v>
      </c>
      <c r="B51" s="81">
        <v>26</v>
      </c>
      <c r="C51" s="78">
        <f t="shared" si="6"/>
        <v>14120</v>
      </c>
      <c r="D51" s="15">
        <f t="shared" si="7"/>
        <v>0</v>
      </c>
      <c r="E51" s="77">
        <f t="shared" si="8"/>
        <v>2284</v>
      </c>
      <c r="F51" s="13">
        <f t="shared" si="9"/>
        <v>543.0769230769231</v>
      </c>
      <c r="G51" s="13">
        <f t="shared" si="10"/>
        <v>0</v>
      </c>
      <c r="H51" s="12">
        <f t="shared" si="11"/>
        <v>87.84615384615384</v>
      </c>
      <c r="I51" s="374">
        <f t="shared" si="12"/>
        <v>14120</v>
      </c>
      <c r="J51" s="375"/>
    </row>
    <row r="52" spans="1:10" ht="13.5" thickBot="1">
      <c r="A52" s="18" t="str">
        <f t="shared" si="5"/>
        <v>MULHOUSE HAUTE ALSACE</v>
      </c>
      <c r="B52" s="80">
        <v>23</v>
      </c>
      <c r="C52" s="78">
        <f t="shared" si="6"/>
        <v>4276</v>
      </c>
      <c r="D52" s="15">
        <f t="shared" si="7"/>
        <v>0</v>
      </c>
      <c r="E52" s="77">
        <f t="shared" si="8"/>
        <v>597</v>
      </c>
      <c r="F52" s="13">
        <f t="shared" si="9"/>
        <v>185.91304347826087</v>
      </c>
      <c r="G52" s="13">
        <f t="shared" si="10"/>
        <v>0</v>
      </c>
      <c r="H52" s="12">
        <f t="shared" si="11"/>
        <v>25.956521739130434</v>
      </c>
      <c r="I52" s="374">
        <f t="shared" si="12"/>
        <v>4276</v>
      </c>
      <c r="J52" s="375"/>
    </row>
    <row r="53" spans="1:10" ht="13.5" thickBot="1">
      <c r="A53" s="18" t="str">
        <f t="shared" si="5"/>
        <v>MULHOUSE ILLBERG</v>
      </c>
      <c r="B53" s="81">
        <v>26</v>
      </c>
      <c r="C53" s="78">
        <f t="shared" si="6"/>
        <v>11322</v>
      </c>
      <c r="D53" s="15">
        <f t="shared" si="7"/>
        <v>0</v>
      </c>
      <c r="E53" s="77">
        <f t="shared" si="8"/>
        <v>1315</v>
      </c>
      <c r="F53" s="13">
        <f t="shared" si="9"/>
        <v>435.46153846153845</v>
      </c>
      <c r="G53" s="13">
        <f t="shared" si="10"/>
        <v>0</v>
      </c>
      <c r="H53" s="12">
        <f t="shared" si="11"/>
        <v>50.57692307692308</v>
      </c>
      <c r="I53" s="374">
        <f t="shared" si="12"/>
        <v>11322</v>
      </c>
      <c r="J53" s="375"/>
    </row>
    <row r="54" spans="1:10" ht="13.5" thickBot="1">
      <c r="A54" s="18" t="str">
        <f t="shared" si="5"/>
        <v>SAINT LOUIS</v>
      </c>
      <c r="B54" s="80">
        <v>52</v>
      </c>
      <c r="C54" s="78">
        <f t="shared" si="6"/>
        <v>42111</v>
      </c>
      <c r="D54" s="15">
        <f t="shared" si="7"/>
        <v>0</v>
      </c>
      <c r="E54" s="77">
        <f t="shared" si="8"/>
        <v>1345</v>
      </c>
      <c r="F54" s="13">
        <f t="shared" si="9"/>
        <v>809.8269230769231</v>
      </c>
      <c r="G54" s="13">
        <f t="shared" si="10"/>
        <v>0</v>
      </c>
      <c r="H54" s="12">
        <f t="shared" si="11"/>
        <v>25.865384615384617</v>
      </c>
      <c r="I54" s="374">
        <f t="shared" si="12"/>
        <v>42111</v>
      </c>
      <c r="J54" s="375"/>
    </row>
    <row r="55" spans="1:10" ht="13.5" thickBot="1">
      <c r="A55" s="18" t="str">
        <f t="shared" si="5"/>
        <v>THANN - CERNAY </v>
      </c>
      <c r="B55" s="81">
        <v>31</v>
      </c>
      <c r="C55" s="78">
        <f t="shared" si="6"/>
        <v>21350</v>
      </c>
      <c r="D55" s="15">
        <f t="shared" si="7"/>
        <v>0</v>
      </c>
      <c r="E55" s="77">
        <f t="shared" si="8"/>
        <v>1528</v>
      </c>
      <c r="F55" s="13">
        <f t="shared" si="9"/>
        <v>688.7096774193549</v>
      </c>
      <c r="G55" s="13">
        <f t="shared" si="10"/>
        <v>0</v>
      </c>
      <c r="H55" s="12">
        <f t="shared" si="11"/>
        <v>49.29032258064516</v>
      </c>
      <c r="I55" s="374">
        <f t="shared" si="12"/>
        <v>21350</v>
      </c>
      <c r="J55" s="375"/>
    </row>
    <row r="56" spans="1:10" ht="13.5" thickBot="1">
      <c r="A56" s="18" t="str">
        <f t="shared" si="5"/>
        <v>WITTENHEIM BASSIN POTASSIQUE</v>
      </c>
      <c r="B56" s="80">
        <v>22</v>
      </c>
      <c r="C56" s="78">
        <f t="shared" si="6"/>
        <v>5707</v>
      </c>
      <c r="D56" s="15">
        <f t="shared" si="7"/>
        <v>0</v>
      </c>
      <c r="E56" s="77">
        <f t="shared" si="8"/>
        <v>980</v>
      </c>
      <c r="F56" s="13">
        <f t="shared" si="9"/>
        <v>259.40909090909093</v>
      </c>
      <c r="G56" s="13">
        <f t="shared" si="10"/>
        <v>0</v>
      </c>
      <c r="H56" s="12">
        <f t="shared" si="11"/>
        <v>44.54545454545455</v>
      </c>
      <c r="I56" s="374">
        <f t="shared" si="12"/>
        <v>5707</v>
      </c>
      <c r="J56" s="375"/>
    </row>
    <row r="57" spans="1:10" ht="13.5" thickBot="1">
      <c r="A57" s="18" t="str">
        <f t="shared" si="5"/>
        <v>Club 10</v>
      </c>
      <c r="B57" s="79"/>
      <c r="C57" s="78">
        <f t="shared" si="6"/>
        <v>0</v>
      </c>
      <c r="D57" s="15">
        <f t="shared" si="7"/>
        <v>0</v>
      </c>
      <c r="E57" s="77">
        <f t="shared" si="8"/>
        <v>0</v>
      </c>
      <c r="F57" s="13">
        <f t="shared" si="9"/>
      </c>
      <c r="G57" s="13">
        <f t="shared" si="10"/>
      </c>
      <c r="H57" s="12">
        <f t="shared" si="11"/>
      </c>
      <c r="I57" s="374">
        <f t="shared" si="12"/>
        <v>0</v>
      </c>
      <c r="J57" s="375"/>
    </row>
    <row r="58" spans="1:10" ht="13.5" thickBot="1">
      <c r="A58" s="34" t="s">
        <v>4</v>
      </c>
      <c r="B58" s="76">
        <f>SUM(B48:B57)</f>
        <v>258</v>
      </c>
      <c r="C58" s="55">
        <f>SUM(C48:C57)</f>
        <v>133890</v>
      </c>
      <c r="D58" s="32">
        <f>SUM(D48:D57)</f>
        <v>80</v>
      </c>
      <c r="E58" s="75">
        <f>SUM(E48:E57)</f>
        <v>10087</v>
      </c>
      <c r="F58" s="6">
        <f t="shared" si="9"/>
        <v>518.953488372093</v>
      </c>
      <c r="G58" s="6">
        <f t="shared" si="10"/>
        <v>0.31007751937984496</v>
      </c>
      <c r="H58" s="5">
        <f t="shared" si="11"/>
        <v>39.0968992248062</v>
      </c>
      <c r="I58" s="378">
        <f>SUM(I48:J57)</f>
        <v>133970</v>
      </c>
      <c r="J58" s="379"/>
    </row>
    <row r="64" ht="13.5" thickBot="1"/>
    <row r="65" spans="1:10" ht="18.75" thickBot="1">
      <c r="A65" s="52" t="str">
        <f>A2</f>
        <v>ZONE 62</v>
      </c>
      <c r="B65" s="354" t="s">
        <v>47</v>
      </c>
      <c r="C65" s="355"/>
      <c r="D65" s="355"/>
      <c r="E65" s="355"/>
      <c r="F65" s="355"/>
      <c r="G65" s="355"/>
      <c r="H65" s="355"/>
      <c r="I65" s="355"/>
      <c r="J65" s="356"/>
    </row>
    <row r="66" spans="2:10" ht="13.5" thickBot="1"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372" t="s">
        <v>0</v>
      </c>
      <c r="B67" s="385" t="s">
        <v>44</v>
      </c>
      <c r="C67" s="358"/>
      <c r="D67" s="359"/>
      <c r="E67" s="385" t="s">
        <v>45</v>
      </c>
      <c r="F67" s="358"/>
      <c r="G67" s="359"/>
      <c r="H67" s="376"/>
      <c r="I67" s="377"/>
      <c r="J67" s="377"/>
    </row>
    <row r="68" spans="1:10" ht="13.5" thickBot="1">
      <c r="A68" s="373"/>
      <c r="B68" s="74" t="s">
        <v>1</v>
      </c>
      <c r="C68" s="71" t="s">
        <v>2</v>
      </c>
      <c r="D68" s="73" t="s">
        <v>3</v>
      </c>
      <c r="E68" s="74" t="s">
        <v>1</v>
      </c>
      <c r="F68" s="71" t="s">
        <v>2</v>
      </c>
      <c r="G68" s="73" t="s">
        <v>3</v>
      </c>
      <c r="H68" s="40"/>
      <c r="I68" s="42"/>
      <c r="J68" s="42"/>
    </row>
    <row r="69" spans="1:10" ht="13.5" thickBot="1">
      <c r="A69" s="18" t="str">
        <f aca="true" t="shared" si="13" ref="A69:A78">A6</f>
        <v>ALTKIRCH SUNDGAU</v>
      </c>
      <c r="B69" s="47"/>
      <c r="C69" s="66"/>
      <c r="D69" s="65"/>
      <c r="E69" s="47"/>
      <c r="F69" s="66"/>
      <c r="G69" s="65"/>
      <c r="H69" s="60"/>
      <c r="I69" s="39"/>
      <c r="J69" s="39"/>
    </row>
    <row r="70" spans="1:10" ht="13.5" thickBot="1">
      <c r="A70" s="18" t="str">
        <f t="shared" si="13"/>
        <v>GUEBWILLER</v>
      </c>
      <c r="B70" s="69"/>
      <c r="C70" s="68"/>
      <c r="D70" s="67"/>
      <c r="E70" s="69"/>
      <c r="F70" s="68"/>
      <c r="G70" s="67"/>
      <c r="H70" s="60"/>
      <c r="I70" s="39"/>
      <c r="J70" s="39"/>
    </row>
    <row r="71" spans="1:10" ht="13.5" thickBot="1">
      <c r="A71" s="18" t="str">
        <f t="shared" si="13"/>
        <v>MULHOUSE DOYEN</v>
      </c>
      <c r="B71" s="47"/>
      <c r="C71" s="66"/>
      <c r="D71" s="65"/>
      <c r="E71" s="47"/>
      <c r="F71" s="66"/>
      <c r="G71" s="65"/>
      <c r="H71" s="60"/>
      <c r="I71" s="39"/>
      <c r="J71" s="39"/>
    </row>
    <row r="72" spans="1:10" ht="13.5" thickBot="1">
      <c r="A72" s="18" t="str">
        <f t="shared" si="13"/>
        <v>MULHOUSE EUROPE</v>
      </c>
      <c r="B72" s="69"/>
      <c r="C72" s="68"/>
      <c r="D72" s="67"/>
      <c r="E72" s="69">
        <v>1000</v>
      </c>
      <c r="F72" s="68"/>
      <c r="G72" s="67">
        <v>10</v>
      </c>
      <c r="H72" s="60"/>
      <c r="I72" s="39"/>
      <c r="J72" s="39"/>
    </row>
    <row r="73" spans="1:10" ht="13.5" thickBot="1">
      <c r="A73" s="18" t="str">
        <f t="shared" si="13"/>
        <v>MULHOUSE HAUTE ALSACE</v>
      </c>
      <c r="B73" s="47"/>
      <c r="C73" s="66"/>
      <c r="D73" s="65">
        <v>47</v>
      </c>
      <c r="E73" s="47"/>
      <c r="F73" s="66"/>
      <c r="G73" s="65"/>
      <c r="H73" s="60"/>
      <c r="I73" s="39"/>
      <c r="J73" s="39"/>
    </row>
    <row r="74" spans="1:10" ht="13.5" thickBot="1">
      <c r="A74" s="18" t="str">
        <f t="shared" si="13"/>
        <v>MULHOUSE ILLBERG</v>
      </c>
      <c r="B74" s="69"/>
      <c r="C74" s="68"/>
      <c r="D74" s="67"/>
      <c r="E74" s="69"/>
      <c r="F74" s="68"/>
      <c r="G74" s="67"/>
      <c r="H74" s="60"/>
      <c r="I74" s="39"/>
      <c r="J74" s="39"/>
    </row>
    <row r="75" spans="1:10" ht="13.5" thickBot="1">
      <c r="A75" s="18" t="str">
        <f t="shared" si="13"/>
        <v>SAINT LOUIS</v>
      </c>
      <c r="B75" s="47"/>
      <c r="C75" s="66"/>
      <c r="D75" s="65"/>
      <c r="E75" s="47"/>
      <c r="F75" s="66"/>
      <c r="G75" s="65"/>
      <c r="H75" s="60"/>
      <c r="I75" s="39"/>
      <c r="J75" s="39"/>
    </row>
    <row r="76" spans="1:10" ht="13.5" thickBot="1">
      <c r="A76" s="18" t="str">
        <f t="shared" si="13"/>
        <v>THANN - CERNAY </v>
      </c>
      <c r="B76" s="69"/>
      <c r="C76" s="68"/>
      <c r="D76" s="67"/>
      <c r="E76" s="69"/>
      <c r="F76" s="68"/>
      <c r="G76" s="67"/>
      <c r="H76" s="60"/>
      <c r="I76" s="39"/>
      <c r="J76" s="39"/>
    </row>
    <row r="77" spans="1:10" ht="13.5" thickBot="1">
      <c r="A77" s="18" t="str">
        <f t="shared" si="13"/>
        <v>WITTENHEIM BASSIN POTASSIQUE</v>
      </c>
      <c r="B77" s="47"/>
      <c r="C77" s="66"/>
      <c r="D77" s="65">
        <v>61</v>
      </c>
      <c r="E77" s="47">
        <v>500</v>
      </c>
      <c r="F77" s="66"/>
      <c r="G77" s="65">
        <v>103</v>
      </c>
      <c r="H77" s="60"/>
      <c r="I77" s="39"/>
      <c r="J77" s="39"/>
    </row>
    <row r="78" spans="1:10" ht="13.5" thickBot="1">
      <c r="A78" s="18" t="str">
        <f t="shared" si="13"/>
        <v>Club 10</v>
      </c>
      <c r="B78" s="64"/>
      <c r="C78" s="63"/>
      <c r="D78" s="62"/>
      <c r="E78" s="64"/>
      <c r="F78" s="63"/>
      <c r="G78" s="62"/>
      <c r="H78" s="60"/>
      <c r="I78" s="39"/>
      <c r="J78" s="39"/>
    </row>
    <row r="79" spans="1:10" ht="13.5" thickBot="1">
      <c r="A79" s="10" t="s">
        <v>4</v>
      </c>
      <c r="B79" s="61">
        <f aca="true" t="shared" si="14" ref="B79:G79">SUM(B69:B78)</f>
        <v>0</v>
      </c>
      <c r="C79" s="61">
        <f t="shared" si="14"/>
        <v>0</v>
      </c>
      <c r="D79" s="61">
        <f t="shared" si="14"/>
        <v>108</v>
      </c>
      <c r="E79" s="61">
        <f t="shared" si="14"/>
        <v>1500</v>
      </c>
      <c r="F79" s="61">
        <f t="shared" si="14"/>
        <v>0</v>
      </c>
      <c r="G79" s="61">
        <f t="shared" si="14"/>
        <v>113</v>
      </c>
      <c r="H79" s="60"/>
      <c r="I79" s="39"/>
      <c r="J79" s="39"/>
    </row>
    <row r="80" ht="13.5" thickBot="1"/>
    <row r="81" spans="1:10" ht="12.75">
      <c r="A81" s="372" t="s">
        <v>0</v>
      </c>
      <c r="B81" s="357" t="s">
        <v>14</v>
      </c>
      <c r="C81" s="358"/>
      <c r="D81" s="359"/>
      <c r="E81" s="384" t="s">
        <v>46</v>
      </c>
      <c r="F81" s="358"/>
      <c r="G81" s="383"/>
      <c r="H81" s="376"/>
      <c r="I81" s="377"/>
      <c r="J81" s="377"/>
    </row>
    <row r="82" spans="1:10" ht="13.5" thickBot="1">
      <c r="A82" s="373"/>
      <c r="B82" s="74" t="s">
        <v>1</v>
      </c>
      <c r="C82" s="71" t="s">
        <v>2</v>
      </c>
      <c r="D82" s="73" t="s">
        <v>3</v>
      </c>
      <c r="E82" s="72" t="s">
        <v>1</v>
      </c>
      <c r="F82" s="71" t="s">
        <v>2</v>
      </c>
      <c r="G82" s="70" t="s">
        <v>3</v>
      </c>
      <c r="H82" s="40"/>
      <c r="I82" s="42"/>
      <c r="J82" s="42"/>
    </row>
    <row r="83" spans="1:10" ht="13.5" thickBot="1">
      <c r="A83" s="18" t="str">
        <f aca="true" t="shared" si="15" ref="A83:A92">A6</f>
        <v>ALTKIRCH SUNDGAU</v>
      </c>
      <c r="B83" s="47"/>
      <c r="C83" s="66"/>
      <c r="D83" s="65"/>
      <c r="E83" s="47"/>
      <c r="F83" s="66"/>
      <c r="G83" s="65"/>
      <c r="H83" s="60"/>
      <c r="I83" s="39"/>
      <c r="J83" s="39"/>
    </row>
    <row r="84" spans="1:10" ht="13.5" thickBot="1">
      <c r="A84" s="18" t="str">
        <f t="shared" si="15"/>
        <v>GUEBWILLER</v>
      </c>
      <c r="B84" s="69">
        <v>350</v>
      </c>
      <c r="C84" s="68"/>
      <c r="D84" s="67">
        <v>20</v>
      </c>
      <c r="E84" s="69"/>
      <c r="F84" s="68"/>
      <c r="G84" s="67"/>
      <c r="H84" s="60"/>
      <c r="I84" s="39"/>
      <c r="J84" s="39"/>
    </row>
    <row r="85" spans="1:10" ht="13.5" thickBot="1">
      <c r="A85" s="18" t="str">
        <f t="shared" si="15"/>
        <v>MULHOUSE DOYEN</v>
      </c>
      <c r="B85" s="47"/>
      <c r="C85" s="66"/>
      <c r="D85" s="65"/>
      <c r="E85" s="47"/>
      <c r="F85" s="66"/>
      <c r="G85" s="65"/>
      <c r="H85" s="60"/>
      <c r="I85" s="39"/>
      <c r="J85" s="39"/>
    </row>
    <row r="86" spans="1:10" ht="13.5" thickBot="1">
      <c r="A86" s="18" t="str">
        <f t="shared" si="15"/>
        <v>MULHOUSE EUROPE</v>
      </c>
      <c r="B86" s="69">
        <v>960</v>
      </c>
      <c r="C86" s="68"/>
      <c r="D86" s="67">
        <v>8</v>
      </c>
      <c r="E86" s="69"/>
      <c r="F86" s="68"/>
      <c r="G86" s="67"/>
      <c r="H86" s="60"/>
      <c r="I86" s="39"/>
      <c r="J86" s="39"/>
    </row>
    <row r="87" spans="1:10" ht="13.5" thickBot="1">
      <c r="A87" s="18" t="str">
        <f t="shared" si="15"/>
        <v>MULHOUSE HAUTE ALSACE</v>
      </c>
      <c r="B87" s="47"/>
      <c r="C87" s="66"/>
      <c r="D87" s="65"/>
      <c r="E87" s="47"/>
      <c r="F87" s="66"/>
      <c r="G87" s="65"/>
      <c r="H87" s="60"/>
      <c r="I87" s="39"/>
      <c r="J87" s="39"/>
    </row>
    <row r="88" spans="1:10" ht="13.5" thickBot="1">
      <c r="A88" s="18" t="str">
        <f t="shared" si="15"/>
        <v>MULHOUSE ILLBERG</v>
      </c>
      <c r="B88" s="69">
        <v>1000</v>
      </c>
      <c r="C88" s="68"/>
      <c r="D88" s="67">
        <v>300</v>
      </c>
      <c r="E88" s="69"/>
      <c r="F88" s="68"/>
      <c r="G88" s="67"/>
      <c r="H88" s="60"/>
      <c r="I88" s="39"/>
      <c r="J88" s="39"/>
    </row>
    <row r="89" spans="1:10" ht="13.5" thickBot="1">
      <c r="A89" s="18" t="str">
        <f t="shared" si="15"/>
        <v>SAINT LOUIS</v>
      </c>
      <c r="B89" s="47"/>
      <c r="C89" s="66"/>
      <c r="D89" s="65"/>
      <c r="E89" s="47"/>
      <c r="F89" s="66"/>
      <c r="G89" s="65"/>
      <c r="H89" s="60"/>
      <c r="I89" s="39"/>
      <c r="J89" s="39"/>
    </row>
    <row r="90" spans="1:10" ht="13.5" thickBot="1">
      <c r="A90" s="18" t="str">
        <f t="shared" si="15"/>
        <v>THANN - CERNAY </v>
      </c>
      <c r="B90" s="69"/>
      <c r="C90" s="68"/>
      <c r="D90" s="67"/>
      <c r="E90" s="69"/>
      <c r="F90" s="68"/>
      <c r="G90" s="67"/>
      <c r="H90" s="60"/>
      <c r="I90" s="39"/>
      <c r="J90" s="39"/>
    </row>
    <row r="91" spans="1:10" ht="13.5" thickBot="1">
      <c r="A91" s="18" t="str">
        <f t="shared" si="15"/>
        <v>WITTENHEIM BASSIN POTASSIQUE</v>
      </c>
      <c r="B91" s="47"/>
      <c r="C91" s="66"/>
      <c r="D91" s="65"/>
      <c r="E91" s="47"/>
      <c r="F91" s="66"/>
      <c r="G91" s="65"/>
      <c r="H91" s="60"/>
      <c r="I91" s="39"/>
      <c r="J91" s="39"/>
    </row>
    <row r="92" spans="1:10" ht="13.5" thickBot="1">
      <c r="A92" s="18" t="str">
        <f t="shared" si="15"/>
        <v>Club 10</v>
      </c>
      <c r="B92" s="64"/>
      <c r="C92" s="63"/>
      <c r="D92" s="62"/>
      <c r="E92" s="64"/>
      <c r="F92" s="63"/>
      <c r="G92" s="62"/>
      <c r="H92" s="60"/>
      <c r="I92" s="39"/>
      <c r="J92" s="39"/>
    </row>
    <row r="93" spans="1:10" ht="13.5" thickBot="1">
      <c r="A93" s="10" t="s">
        <v>4</v>
      </c>
      <c r="B93" s="61">
        <f aca="true" t="shared" si="16" ref="B93:G93">SUM(B83:B92)</f>
        <v>2310</v>
      </c>
      <c r="C93" s="61">
        <f t="shared" si="16"/>
        <v>0</v>
      </c>
      <c r="D93" s="61">
        <f t="shared" si="16"/>
        <v>328</v>
      </c>
      <c r="E93" s="61">
        <f t="shared" si="16"/>
        <v>0</v>
      </c>
      <c r="F93" s="61">
        <f t="shared" si="16"/>
        <v>0</v>
      </c>
      <c r="G93" s="61">
        <f t="shared" si="16"/>
        <v>0</v>
      </c>
      <c r="H93" s="60"/>
      <c r="I93" s="39"/>
      <c r="J93" s="39"/>
    </row>
    <row r="95" ht="13.5" thickBot="1"/>
    <row r="96" spans="1:10" ht="12.75">
      <c r="A96" s="380" t="s">
        <v>0</v>
      </c>
      <c r="B96" s="365" t="s">
        <v>76</v>
      </c>
      <c r="C96" s="382" t="s">
        <v>20</v>
      </c>
      <c r="D96" s="358"/>
      <c r="E96" s="383"/>
      <c r="F96" s="360" t="s">
        <v>6</v>
      </c>
      <c r="G96" s="361"/>
      <c r="H96" s="362"/>
      <c r="I96" s="386" t="s">
        <v>5</v>
      </c>
      <c r="J96" s="364"/>
    </row>
    <row r="97" spans="1:10" ht="13.5" thickBot="1">
      <c r="A97" s="381"/>
      <c r="B97" s="366"/>
      <c r="C97" s="20" t="s">
        <v>1</v>
      </c>
      <c r="D97" s="20" t="s">
        <v>2</v>
      </c>
      <c r="E97" s="22" t="s">
        <v>3</v>
      </c>
      <c r="F97" s="21" t="s">
        <v>1</v>
      </c>
      <c r="G97" s="20" t="s">
        <v>2</v>
      </c>
      <c r="H97" s="19" t="s">
        <v>3</v>
      </c>
      <c r="I97" s="387" t="s">
        <v>7</v>
      </c>
      <c r="J97" s="368"/>
    </row>
    <row r="98" spans="1:10" ht="13.5" thickBot="1">
      <c r="A98" s="18" t="str">
        <f aca="true" t="shared" si="17" ref="A98:A107">A6</f>
        <v>ALTKIRCH SUNDGAU</v>
      </c>
      <c r="B98" s="17">
        <f aca="true" t="shared" si="18" ref="B98:B107">B48</f>
        <v>36</v>
      </c>
      <c r="C98" s="16">
        <f aca="true" t="shared" si="19" ref="C98:C107">B69+E69+B83+E83</f>
        <v>0</v>
      </c>
      <c r="D98" s="15">
        <f aca="true" t="shared" si="20" ref="D98:D107">C69+F69+C83+F83</f>
        <v>0</v>
      </c>
      <c r="E98" s="14">
        <f aca="true" t="shared" si="21" ref="E98:E107">D69+G69+D83+G83</f>
        <v>0</v>
      </c>
      <c r="F98" s="13">
        <f aca="true" t="shared" si="22" ref="F98:F108">IF($B98=0,"",C98/$B98)</f>
        <v>0</v>
      </c>
      <c r="G98" s="13">
        <f aca="true" t="shared" si="23" ref="G98:G108">IF($B98=0,"",D98/$B98)</f>
        <v>0</v>
      </c>
      <c r="H98" s="12">
        <f aca="true" t="shared" si="24" ref="H98:H108">IF($B98=0,"",E98/$B98)</f>
        <v>0</v>
      </c>
      <c r="I98" s="374">
        <f aca="true" t="shared" si="25" ref="I98:I107">C98+D98</f>
        <v>0</v>
      </c>
      <c r="J98" s="375"/>
    </row>
    <row r="99" spans="1:10" ht="13.5" thickBot="1">
      <c r="A99" s="18" t="str">
        <f t="shared" si="17"/>
        <v>GUEBWILLER</v>
      </c>
      <c r="B99" s="17">
        <f t="shared" si="18"/>
        <v>29</v>
      </c>
      <c r="C99" s="16">
        <f t="shared" si="19"/>
        <v>350</v>
      </c>
      <c r="D99" s="15">
        <f t="shared" si="20"/>
        <v>0</v>
      </c>
      <c r="E99" s="14">
        <f t="shared" si="21"/>
        <v>20</v>
      </c>
      <c r="F99" s="13">
        <f t="shared" si="22"/>
        <v>12.068965517241379</v>
      </c>
      <c r="G99" s="13">
        <f t="shared" si="23"/>
        <v>0</v>
      </c>
      <c r="H99" s="12">
        <f t="shared" si="24"/>
        <v>0.6896551724137931</v>
      </c>
      <c r="I99" s="374">
        <f t="shared" si="25"/>
        <v>350</v>
      </c>
      <c r="J99" s="375"/>
    </row>
    <row r="100" spans="1:10" ht="13.5" thickBot="1">
      <c r="A100" s="18" t="str">
        <f t="shared" si="17"/>
        <v>MULHOUSE DOYEN</v>
      </c>
      <c r="B100" s="17">
        <f t="shared" si="18"/>
        <v>13</v>
      </c>
      <c r="C100" s="16">
        <f t="shared" si="19"/>
        <v>0</v>
      </c>
      <c r="D100" s="15">
        <f t="shared" si="20"/>
        <v>0</v>
      </c>
      <c r="E100" s="14">
        <f t="shared" si="21"/>
        <v>0</v>
      </c>
      <c r="F100" s="13">
        <f t="shared" si="22"/>
        <v>0</v>
      </c>
      <c r="G100" s="13">
        <f t="shared" si="23"/>
        <v>0</v>
      </c>
      <c r="H100" s="12">
        <f t="shared" si="24"/>
        <v>0</v>
      </c>
      <c r="I100" s="374">
        <f t="shared" si="25"/>
        <v>0</v>
      </c>
      <c r="J100" s="375"/>
    </row>
    <row r="101" spans="1:10" ht="13.5" thickBot="1">
      <c r="A101" s="18" t="str">
        <f t="shared" si="17"/>
        <v>MULHOUSE EUROPE</v>
      </c>
      <c r="B101" s="17">
        <f t="shared" si="18"/>
        <v>26</v>
      </c>
      <c r="C101" s="16">
        <f t="shared" si="19"/>
        <v>1960</v>
      </c>
      <c r="D101" s="15">
        <f t="shared" si="20"/>
        <v>0</v>
      </c>
      <c r="E101" s="14">
        <f t="shared" si="21"/>
        <v>18</v>
      </c>
      <c r="F101" s="13">
        <f t="shared" si="22"/>
        <v>75.38461538461539</v>
      </c>
      <c r="G101" s="13">
        <f t="shared" si="23"/>
        <v>0</v>
      </c>
      <c r="H101" s="12">
        <f t="shared" si="24"/>
        <v>0.6923076923076923</v>
      </c>
      <c r="I101" s="374">
        <f t="shared" si="25"/>
        <v>1960</v>
      </c>
      <c r="J101" s="375"/>
    </row>
    <row r="102" spans="1:10" ht="13.5" thickBot="1">
      <c r="A102" s="18" t="str">
        <f t="shared" si="17"/>
        <v>MULHOUSE HAUTE ALSACE</v>
      </c>
      <c r="B102" s="17">
        <f t="shared" si="18"/>
        <v>23</v>
      </c>
      <c r="C102" s="16">
        <f t="shared" si="19"/>
        <v>0</v>
      </c>
      <c r="D102" s="15">
        <f t="shared" si="20"/>
        <v>0</v>
      </c>
      <c r="E102" s="14">
        <f t="shared" si="21"/>
        <v>47</v>
      </c>
      <c r="F102" s="13">
        <f t="shared" si="22"/>
        <v>0</v>
      </c>
      <c r="G102" s="13">
        <f t="shared" si="23"/>
        <v>0</v>
      </c>
      <c r="H102" s="12">
        <f t="shared" si="24"/>
        <v>2.0434782608695654</v>
      </c>
      <c r="I102" s="374">
        <f t="shared" si="25"/>
        <v>0</v>
      </c>
      <c r="J102" s="375"/>
    </row>
    <row r="103" spans="1:10" ht="13.5" thickBot="1">
      <c r="A103" s="18" t="str">
        <f t="shared" si="17"/>
        <v>MULHOUSE ILLBERG</v>
      </c>
      <c r="B103" s="17">
        <f t="shared" si="18"/>
        <v>26</v>
      </c>
      <c r="C103" s="16">
        <f t="shared" si="19"/>
        <v>1000</v>
      </c>
      <c r="D103" s="15">
        <f t="shared" si="20"/>
        <v>0</v>
      </c>
      <c r="E103" s="14">
        <f t="shared" si="21"/>
        <v>300</v>
      </c>
      <c r="F103" s="13">
        <f t="shared" si="22"/>
        <v>38.46153846153846</v>
      </c>
      <c r="G103" s="13">
        <f t="shared" si="23"/>
        <v>0</v>
      </c>
      <c r="H103" s="12">
        <f t="shared" si="24"/>
        <v>11.538461538461538</v>
      </c>
      <c r="I103" s="374">
        <f t="shared" si="25"/>
        <v>1000</v>
      </c>
      <c r="J103" s="375"/>
    </row>
    <row r="104" spans="1:10" ht="13.5" thickBot="1">
      <c r="A104" s="18" t="str">
        <f t="shared" si="17"/>
        <v>SAINT LOUIS</v>
      </c>
      <c r="B104" s="17">
        <f t="shared" si="18"/>
        <v>52</v>
      </c>
      <c r="C104" s="16">
        <f t="shared" si="19"/>
        <v>0</v>
      </c>
      <c r="D104" s="15">
        <f t="shared" si="20"/>
        <v>0</v>
      </c>
      <c r="E104" s="14">
        <f t="shared" si="21"/>
        <v>0</v>
      </c>
      <c r="F104" s="13">
        <f t="shared" si="22"/>
        <v>0</v>
      </c>
      <c r="G104" s="13">
        <f t="shared" si="23"/>
        <v>0</v>
      </c>
      <c r="H104" s="12">
        <f t="shared" si="24"/>
        <v>0</v>
      </c>
      <c r="I104" s="374">
        <f t="shared" si="25"/>
        <v>0</v>
      </c>
      <c r="J104" s="375"/>
    </row>
    <row r="105" spans="1:10" ht="13.5" thickBot="1">
      <c r="A105" s="18" t="str">
        <f t="shared" si="17"/>
        <v>THANN - CERNAY </v>
      </c>
      <c r="B105" s="17">
        <f t="shared" si="18"/>
        <v>31</v>
      </c>
      <c r="C105" s="16">
        <f t="shared" si="19"/>
        <v>0</v>
      </c>
      <c r="D105" s="15">
        <f t="shared" si="20"/>
        <v>0</v>
      </c>
      <c r="E105" s="14">
        <f t="shared" si="21"/>
        <v>0</v>
      </c>
      <c r="F105" s="13">
        <f t="shared" si="22"/>
        <v>0</v>
      </c>
      <c r="G105" s="13">
        <f t="shared" si="23"/>
        <v>0</v>
      </c>
      <c r="H105" s="12">
        <f t="shared" si="24"/>
        <v>0</v>
      </c>
      <c r="I105" s="374">
        <f t="shared" si="25"/>
        <v>0</v>
      </c>
      <c r="J105" s="375"/>
    </row>
    <row r="106" spans="1:10" ht="13.5" thickBot="1">
      <c r="A106" s="18" t="str">
        <f t="shared" si="17"/>
        <v>WITTENHEIM BASSIN POTASSIQUE</v>
      </c>
      <c r="B106" s="17">
        <f t="shared" si="18"/>
        <v>22</v>
      </c>
      <c r="C106" s="16">
        <f t="shared" si="19"/>
        <v>500</v>
      </c>
      <c r="D106" s="15">
        <f t="shared" si="20"/>
        <v>0</v>
      </c>
      <c r="E106" s="14">
        <f t="shared" si="21"/>
        <v>164</v>
      </c>
      <c r="F106" s="13">
        <f t="shared" si="22"/>
        <v>22.727272727272727</v>
      </c>
      <c r="G106" s="13">
        <f t="shared" si="23"/>
        <v>0</v>
      </c>
      <c r="H106" s="12">
        <f t="shared" si="24"/>
        <v>7.454545454545454</v>
      </c>
      <c r="I106" s="374">
        <f t="shared" si="25"/>
        <v>500</v>
      </c>
      <c r="J106" s="375"/>
    </row>
    <row r="107" spans="1:10" ht="13.5" thickBot="1">
      <c r="A107" s="18" t="str">
        <f t="shared" si="17"/>
        <v>Club 10</v>
      </c>
      <c r="B107" s="59">
        <f t="shared" si="18"/>
        <v>0</v>
      </c>
      <c r="C107" s="16">
        <f t="shared" si="19"/>
        <v>0</v>
      </c>
      <c r="D107" s="15">
        <f t="shared" si="20"/>
        <v>0</v>
      </c>
      <c r="E107" s="14">
        <f t="shared" si="21"/>
        <v>0</v>
      </c>
      <c r="F107" s="13">
        <f t="shared" si="22"/>
      </c>
      <c r="G107" s="13">
        <f t="shared" si="23"/>
      </c>
      <c r="H107" s="12">
        <f t="shared" si="24"/>
      </c>
      <c r="I107" s="374">
        <f t="shared" si="25"/>
        <v>0</v>
      </c>
      <c r="J107" s="375"/>
    </row>
    <row r="108" spans="1:10" ht="13.5" thickBot="1">
      <c r="A108" s="34" t="s">
        <v>4</v>
      </c>
      <c r="B108" s="10">
        <f>SUM(B98:B107)</f>
        <v>258</v>
      </c>
      <c r="C108" s="33">
        <f>SUM(C98:C107)</f>
        <v>3810</v>
      </c>
      <c r="D108" s="32">
        <f>SUM(D98:D107)</f>
        <v>0</v>
      </c>
      <c r="E108" s="32">
        <f>SUM(E98:E107)</f>
        <v>549</v>
      </c>
      <c r="F108" s="6">
        <f t="shared" si="22"/>
        <v>14.767441860465116</v>
      </c>
      <c r="G108" s="6">
        <f t="shared" si="23"/>
        <v>0</v>
      </c>
      <c r="H108" s="5">
        <f t="shared" si="24"/>
        <v>2.127906976744186</v>
      </c>
      <c r="I108" s="378">
        <f>SUM(I98:J107)</f>
        <v>3810</v>
      </c>
      <c r="J108" s="379"/>
    </row>
    <row r="109" spans="1:10" ht="13.5" thickBot="1">
      <c r="A109" s="26"/>
      <c r="B109" s="26"/>
      <c r="C109" s="26"/>
      <c r="D109" s="26"/>
      <c r="E109" s="26"/>
      <c r="F109" s="54"/>
      <c r="G109" s="54"/>
      <c r="H109" s="54"/>
      <c r="I109" s="26"/>
      <c r="J109" s="26"/>
    </row>
    <row r="110" spans="1:10" ht="12.75" customHeight="1">
      <c r="A110" s="380" t="s">
        <v>0</v>
      </c>
      <c r="B110" s="357" t="s">
        <v>15</v>
      </c>
      <c r="C110" s="358"/>
      <c r="D110" s="359"/>
      <c r="E110" s="26"/>
      <c r="F110" s="54"/>
      <c r="G110" s="54"/>
      <c r="H110" s="54"/>
      <c r="I110" s="26"/>
      <c r="J110" s="26"/>
    </row>
    <row r="111" spans="1:10" ht="13.5" customHeight="1" thickBot="1">
      <c r="A111" s="381"/>
      <c r="B111" s="388" t="s">
        <v>1</v>
      </c>
      <c r="C111" s="389"/>
      <c r="D111" s="390"/>
      <c r="E111" s="26"/>
      <c r="F111" s="54"/>
      <c r="G111" s="54"/>
      <c r="H111" s="54"/>
      <c r="I111" s="26"/>
      <c r="J111" s="26"/>
    </row>
    <row r="112" spans="1:10" ht="13.5" thickBot="1">
      <c r="A112" s="58" t="str">
        <f aca="true" t="shared" si="26" ref="A112:A121">A20</f>
        <v>ALTKIRCH SUNDGAU</v>
      </c>
      <c r="B112" s="38"/>
      <c r="C112" s="56"/>
      <c r="D112" s="38"/>
      <c r="E112" s="26"/>
      <c r="F112" s="54"/>
      <c r="G112" s="54"/>
      <c r="H112" s="54"/>
      <c r="I112" s="26"/>
      <c r="J112" s="26"/>
    </row>
    <row r="113" spans="1:10" ht="13.5" thickBot="1">
      <c r="A113" s="58" t="str">
        <f t="shared" si="26"/>
        <v>GUEBWILLER</v>
      </c>
      <c r="B113" s="38"/>
      <c r="C113" s="56"/>
      <c r="D113" s="38"/>
      <c r="E113" s="26"/>
      <c r="F113" s="54"/>
      <c r="G113" s="54"/>
      <c r="H113" s="54"/>
      <c r="I113" s="26"/>
      <c r="J113" s="26"/>
    </row>
    <row r="114" spans="1:10" ht="13.5" thickBot="1">
      <c r="A114" s="58" t="str">
        <f t="shared" si="26"/>
        <v>MULHOUSE DOYEN</v>
      </c>
      <c r="B114" s="38"/>
      <c r="C114" s="56"/>
      <c r="D114" s="38"/>
      <c r="E114" s="26"/>
      <c r="F114" s="54"/>
      <c r="G114" s="54"/>
      <c r="H114" s="54"/>
      <c r="I114" s="26"/>
      <c r="J114" s="26"/>
    </row>
    <row r="115" spans="1:10" ht="13.5" thickBot="1">
      <c r="A115" s="58" t="str">
        <f t="shared" si="26"/>
        <v>MULHOUSE EUROPE</v>
      </c>
      <c r="B115" s="38"/>
      <c r="C115" s="56">
        <v>850</v>
      </c>
      <c r="D115" s="38"/>
      <c r="E115" s="26"/>
      <c r="F115" s="54"/>
      <c r="G115" s="54"/>
      <c r="H115" s="54"/>
      <c r="I115" s="26"/>
      <c r="J115" s="26"/>
    </row>
    <row r="116" spans="1:10" ht="13.5" thickBot="1">
      <c r="A116" s="58" t="str">
        <f t="shared" si="26"/>
        <v>MULHOUSE HAUTE ALSACE</v>
      </c>
      <c r="B116" s="38"/>
      <c r="C116" s="56">
        <v>2000</v>
      </c>
      <c r="D116" s="38"/>
      <c r="E116" s="26"/>
      <c r="F116" s="54"/>
      <c r="G116" s="54"/>
      <c r="H116" s="54"/>
      <c r="I116" s="26"/>
      <c r="J116" s="26"/>
    </row>
    <row r="117" spans="1:10" ht="13.5" thickBot="1">
      <c r="A117" s="58" t="str">
        <f t="shared" si="26"/>
        <v>MULHOUSE ILLBERG</v>
      </c>
      <c r="B117" s="38"/>
      <c r="C117" s="56"/>
      <c r="D117" s="38"/>
      <c r="E117" s="26"/>
      <c r="F117" s="54"/>
      <c r="G117" s="54"/>
      <c r="H117" s="54"/>
      <c r="I117" s="26"/>
      <c r="J117" s="26"/>
    </row>
    <row r="118" spans="1:10" ht="13.5" thickBot="1">
      <c r="A118" s="58" t="str">
        <f t="shared" si="26"/>
        <v>SAINT LOUIS</v>
      </c>
      <c r="B118" s="38"/>
      <c r="C118" s="56"/>
      <c r="D118" s="38"/>
      <c r="E118" s="26"/>
      <c r="F118" s="54"/>
      <c r="G118" s="54"/>
      <c r="H118" s="54"/>
      <c r="I118" s="26"/>
      <c r="J118" s="26"/>
    </row>
    <row r="119" spans="1:10" ht="13.5" thickBot="1">
      <c r="A119" s="58" t="str">
        <f t="shared" si="26"/>
        <v>THANN - CERNAY </v>
      </c>
      <c r="B119" s="38"/>
      <c r="C119" s="56"/>
      <c r="D119" s="38"/>
      <c r="E119" s="26"/>
      <c r="F119" s="54"/>
      <c r="G119" s="54"/>
      <c r="H119" s="54"/>
      <c r="I119" s="26"/>
      <c r="J119" s="26"/>
    </row>
    <row r="120" spans="1:10" ht="13.5" thickBot="1">
      <c r="A120" s="58" t="str">
        <f t="shared" si="26"/>
        <v>WITTENHEIM BASSIN POTASSIQUE</v>
      </c>
      <c r="B120" s="38"/>
      <c r="C120" s="56">
        <v>1000</v>
      </c>
      <c r="D120" s="38"/>
      <c r="E120" s="26"/>
      <c r="F120" s="54"/>
      <c r="G120" s="54"/>
      <c r="H120" s="54"/>
      <c r="I120" s="26"/>
      <c r="J120" s="26"/>
    </row>
    <row r="121" spans="1:10" ht="13.5" thickBot="1">
      <c r="A121" s="57" t="str">
        <f t="shared" si="26"/>
        <v>Club 10</v>
      </c>
      <c r="B121" s="38"/>
      <c r="C121" s="56"/>
      <c r="D121" s="38"/>
      <c r="E121" s="26"/>
      <c r="F121" s="54"/>
      <c r="G121" s="54"/>
      <c r="H121" s="54"/>
      <c r="I121" s="26"/>
      <c r="J121" s="26"/>
    </row>
    <row r="122" spans="1:10" ht="13.5" thickBot="1">
      <c r="A122" s="55" t="s">
        <v>4</v>
      </c>
      <c r="B122" s="38"/>
      <c r="C122" s="44">
        <f>SUM(C112:C121)</f>
        <v>3850</v>
      </c>
      <c r="D122" s="38"/>
      <c r="E122" s="26"/>
      <c r="F122" s="54"/>
      <c r="G122" s="54"/>
      <c r="H122" s="54"/>
      <c r="I122" s="26"/>
      <c r="J122" s="26"/>
    </row>
    <row r="123" spans="1:10" ht="12.75" customHeight="1">
      <c r="A123" s="395"/>
      <c r="B123" s="377"/>
      <c r="C123" s="377"/>
      <c r="D123" s="53"/>
      <c r="E123" s="377"/>
      <c r="F123" s="377"/>
      <c r="G123" s="377"/>
      <c r="H123" s="394"/>
      <c r="I123" s="394"/>
      <c r="J123" s="394"/>
    </row>
    <row r="124" spans="1:10" ht="13.5" customHeight="1" thickBot="1">
      <c r="A124" s="395"/>
      <c r="B124" s="42"/>
      <c r="C124" s="42"/>
      <c r="D124" s="42"/>
      <c r="E124" s="396"/>
      <c r="F124" s="396"/>
      <c r="G124" s="396"/>
      <c r="H124" s="41"/>
      <c r="I124" s="41"/>
      <c r="J124" s="41"/>
    </row>
    <row r="125" spans="1:10" ht="18.75" customHeight="1" thickBot="1">
      <c r="A125" s="52" t="str">
        <f>A2</f>
        <v>ZONE 62</v>
      </c>
      <c r="B125" s="354" t="s">
        <v>9</v>
      </c>
      <c r="C125" s="355"/>
      <c r="D125" s="355"/>
      <c r="E125" s="355"/>
      <c r="F125" s="355"/>
      <c r="G125" s="355"/>
      <c r="H125" s="355"/>
      <c r="I125" s="355"/>
      <c r="J125" s="356"/>
    </row>
    <row r="126" spans="2:10" ht="13.5" thickBot="1"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 customHeight="1">
      <c r="A127" s="50" t="s">
        <v>0</v>
      </c>
      <c r="B127" s="391" t="s">
        <v>16</v>
      </c>
      <c r="C127" s="392"/>
      <c r="D127" s="393"/>
      <c r="E127" s="391" t="s">
        <v>17</v>
      </c>
      <c r="F127" s="392"/>
      <c r="G127" s="393"/>
      <c r="H127" s="391" t="s">
        <v>18</v>
      </c>
      <c r="I127" s="392"/>
      <c r="J127" s="393"/>
    </row>
    <row r="128" spans="1:10" ht="13.5" customHeight="1" thickBot="1">
      <c r="A128" s="49"/>
      <c r="B128" s="21" t="s">
        <v>1</v>
      </c>
      <c r="C128" s="20" t="s">
        <v>2</v>
      </c>
      <c r="D128" s="19" t="s">
        <v>3</v>
      </c>
      <c r="E128" s="35" t="s">
        <v>1</v>
      </c>
      <c r="F128" s="20" t="s">
        <v>2</v>
      </c>
      <c r="G128" s="22" t="s">
        <v>3</v>
      </c>
      <c r="H128" s="21" t="s">
        <v>1</v>
      </c>
      <c r="I128" s="20" t="s">
        <v>2</v>
      </c>
      <c r="J128" s="19" t="s">
        <v>3</v>
      </c>
    </row>
    <row r="129" spans="1:10" ht="13.5" thickBot="1">
      <c r="A129" s="18" t="str">
        <f aca="true" t="shared" si="27" ref="A129:A138">A6</f>
        <v>ALTKIRCH SUNDGAU</v>
      </c>
      <c r="B129" s="47"/>
      <c r="C129" s="46"/>
      <c r="D129" s="45"/>
      <c r="E129" s="46"/>
      <c r="F129" s="46"/>
      <c r="G129" s="48"/>
      <c r="H129" s="47"/>
      <c r="I129" s="46"/>
      <c r="J129" s="45"/>
    </row>
    <row r="130" spans="1:10" ht="13.5" thickBot="1">
      <c r="A130" s="18" t="str">
        <f t="shared" si="27"/>
        <v>GUEBWILLER</v>
      </c>
      <c r="B130" s="47"/>
      <c r="C130" s="46">
        <v>7113</v>
      </c>
      <c r="D130" s="45">
        <v>50</v>
      </c>
      <c r="E130" s="46">
        <v>1000</v>
      </c>
      <c r="F130" s="46"/>
      <c r="G130" s="48"/>
      <c r="H130" s="47">
        <v>1000</v>
      </c>
      <c r="I130" s="46"/>
      <c r="J130" s="45"/>
    </row>
    <row r="131" spans="1:10" ht="13.5" thickBot="1">
      <c r="A131" s="18" t="str">
        <f t="shared" si="27"/>
        <v>MULHOUSE DOYEN</v>
      </c>
      <c r="B131" s="47"/>
      <c r="C131" s="46"/>
      <c r="D131" s="45"/>
      <c r="E131" s="46"/>
      <c r="F131" s="46"/>
      <c r="G131" s="48"/>
      <c r="H131" s="47"/>
      <c r="I131" s="46"/>
      <c r="J131" s="45"/>
    </row>
    <row r="132" spans="1:10" ht="13.5" thickBot="1">
      <c r="A132" s="18" t="str">
        <f t="shared" si="27"/>
        <v>MULHOUSE EUROPE</v>
      </c>
      <c r="B132" s="47"/>
      <c r="C132" s="46"/>
      <c r="D132" s="45"/>
      <c r="E132" s="46">
        <v>2000</v>
      </c>
      <c r="F132" s="46"/>
      <c r="G132" s="48"/>
      <c r="H132" s="47">
        <v>1000</v>
      </c>
      <c r="I132" s="46"/>
      <c r="J132" s="45">
        <v>47</v>
      </c>
    </row>
    <row r="133" spans="1:10" ht="13.5" thickBot="1">
      <c r="A133" s="18" t="str">
        <f t="shared" si="27"/>
        <v>MULHOUSE HAUTE ALSACE</v>
      </c>
      <c r="B133" s="47"/>
      <c r="C133" s="46">
        <v>4100</v>
      </c>
      <c r="D133" s="45">
        <v>15</v>
      </c>
      <c r="E133" s="46"/>
      <c r="F133" s="46"/>
      <c r="G133" s="48"/>
      <c r="H133" s="47">
        <v>1000</v>
      </c>
      <c r="I133" s="46"/>
      <c r="J133" s="45"/>
    </row>
    <row r="134" spans="1:10" ht="13.5" thickBot="1">
      <c r="A134" s="18" t="str">
        <f t="shared" si="27"/>
        <v>MULHOUSE ILLBERG</v>
      </c>
      <c r="B134" s="47"/>
      <c r="C134" s="46"/>
      <c r="D134" s="45"/>
      <c r="E134" s="46"/>
      <c r="F134" s="46"/>
      <c r="G134" s="48"/>
      <c r="H134" s="47"/>
      <c r="I134" s="46"/>
      <c r="J134" s="45"/>
    </row>
    <row r="135" spans="1:10" ht="13.5" thickBot="1">
      <c r="A135" s="18" t="str">
        <f t="shared" si="27"/>
        <v>SAINT LOUIS</v>
      </c>
      <c r="B135" s="47"/>
      <c r="C135" s="46"/>
      <c r="D135" s="45">
        <v>240</v>
      </c>
      <c r="E135" s="46"/>
      <c r="F135" s="46"/>
      <c r="G135" s="48"/>
      <c r="H135" s="47">
        <v>1818</v>
      </c>
      <c r="I135" s="46"/>
      <c r="J135" s="45">
        <v>60</v>
      </c>
    </row>
    <row r="136" spans="1:10" ht="13.5" thickBot="1">
      <c r="A136" s="18" t="str">
        <f t="shared" si="27"/>
        <v>THANN - CERNAY </v>
      </c>
      <c r="B136" s="47"/>
      <c r="C136" s="46"/>
      <c r="D136" s="45"/>
      <c r="E136" s="46"/>
      <c r="F136" s="46"/>
      <c r="G136" s="48"/>
      <c r="H136" s="47"/>
      <c r="I136" s="46"/>
      <c r="J136" s="45"/>
    </row>
    <row r="137" spans="1:10" ht="13.5" thickBot="1">
      <c r="A137" s="18" t="str">
        <f t="shared" si="27"/>
        <v>WITTENHEIM BASSIN POTASSIQUE</v>
      </c>
      <c r="B137" s="47"/>
      <c r="C137" s="46">
        <v>14985</v>
      </c>
      <c r="D137" s="45">
        <v>100</v>
      </c>
      <c r="E137" s="46"/>
      <c r="F137" s="46"/>
      <c r="G137" s="48"/>
      <c r="H137" s="47"/>
      <c r="I137" s="46"/>
      <c r="J137" s="45"/>
    </row>
    <row r="138" spans="1:10" ht="13.5" thickBot="1">
      <c r="A138" s="18" t="str">
        <f t="shared" si="27"/>
        <v>Club 10</v>
      </c>
      <c r="B138" s="47"/>
      <c r="C138" s="46"/>
      <c r="D138" s="45"/>
      <c r="E138" s="46"/>
      <c r="F138" s="46"/>
      <c r="G138" s="48"/>
      <c r="H138" s="47"/>
      <c r="I138" s="46"/>
      <c r="J138" s="45"/>
    </row>
    <row r="139" spans="1:10" ht="13.5" thickBot="1">
      <c r="A139" s="10" t="s">
        <v>4</v>
      </c>
      <c r="B139" s="44">
        <f aca="true" t="shared" si="28" ref="B139:J139">SUM(B129:B138)</f>
        <v>0</v>
      </c>
      <c r="C139" s="44">
        <f t="shared" si="28"/>
        <v>26198</v>
      </c>
      <c r="D139" s="44">
        <f t="shared" si="28"/>
        <v>405</v>
      </c>
      <c r="E139" s="44">
        <f t="shared" si="28"/>
        <v>3000</v>
      </c>
      <c r="F139" s="44">
        <f t="shared" si="28"/>
        <v>0</v>
      </c>
      <c r="G139" s="44">
        <f t="shared" si="28"/>
        <v>0</v>
      </c>
      <c r="H139" s="44">
        <f t="shared" si="28"/>
        <v>4818</v>
      </c>
      <c r="I139" s="44">
        <f t="shared" si="28"/>
        <v>0</v>
      </c>
      <c r="J139" s="44">
        <f t="shared" si="28"/>
        <v>107</v>
      </c>
    </row>
    <row r="141" spans="1:10" ht="12.75" customHeight="1">
      <c r="A141" s="43"/>
      <c r="B141" s="42"/>
      <c r="C141" s="42"/>
      <c r="D141" s="42"/>
      <c r="E141" s="41"/>
      <c r="F141" s="41"/>
      <c r="G141" s="41"/>
      <c r="H141" s="41"/>
      <c r="I141" s="41"/>
      <c r="J141" s="41"/>
    </row>
    <row r="142" spans="1:10" ht="13.5" thickBot="1">
      <c r="A142" s="40"/>
      <c r="B142" s="39"/>
      <c r="C142" s="39"/>
      <c r="D142" s="39"/>
      <c r="E142" s="38"/>
      <c r="F142" s="38"/>
      <c r="G142" s="38"/>
      <c r="H142" s="38"/>
      <c r="I142" s="38"/>
      <c r="J142" s="38"/>
    </row>
    <row r="143" spans="1:10" ht="12.75" customHeight="1">
      <c r="A143" s="37" t="s">
        <v>0</v>
      </c>
      <c r="B143" s="365" t="s">
        <v>76</v>
      </c>
      <c r="C143" s="360" t="s">
        <v>19</v>
      </c>
      <c r="D143" s="361"/>
      <c r="E143" s="362"/>
      <c r="F143" s="360" t="s">
        <v>6</v>
      </c>
      <c r="G143" s="361"/>
      <c r="H143" s="362"/>
      <c r="I143" s="386" t="s">
        <v>5</v>
      </c>
      <c r="J143" s="364"/>
    </row>
    <row r="144" spans="1:10" ht="13.5" customHeight="1" thickBot="1">
      <c r="A144" s="36"/>
      <c r="B144" s="366"/>
      <c r="C144" s="35" t="s">
        <v>1</v>
      </c>
      <c r="D144" s="20" t="s">
        <v>2</v>
      </c>
      <c r="E144" s="22" t="s">
        <v>3</v>
      </c>
      <c r="F144" s="21" t="s">
        <v>1</v>
      </c>
      <c r="G144" s="20" t="s">
        <v>2</v>
      </c>
      <c r="H144" s="19" t="s">
        <v>3</v>
      </c>
      <c r="I144" s="387" t="s">
        <v>7</v>
      </c>
      <c r="J144" s="368"/>
    </row>
    <row r="145" spans="1:10" ht="13.5" thickBot="1">
      <c r="A145" s="18" t="str">
        <f aca="true" t="shared" si="29" ref="A145:A154">A6</f>
        <v>ALTKIRCH SUNDGAU</v>
      </c>
      <c r="B145" s="17">
        <f aca="true" t="shared" si="30" ref="B145:B150">B48</f>
        <v>36</v>
      </c>
      <c r="C145" s="16">
        <f>B129+E129+H129+B142</f>
        <v>0</v>
      </c>
      <c r="D145" s="15">
        <f>C129+F129+I129+C142</f>
        <v>0</v>
      </c>
      <c r="E145" s="14">
        <f>D129+G129+J129+D142</f>
        <v>0</v>
      </c>
      <c r="F145" s="13">
        <f aca="true" t="shared" si="31" ref="F145:F155">IF($B145=0,"",C145/$B145)</f>
        <v>0</v>
      </c>
      <c r="G145" s="13">
        <f aca="true" t="shared" si="32" ref="G145:G155">IF($B145=0,"",D145/$B145)</f>
        <v>0</v>
      </c>
      <c r="H145" s="12">
        <f aca="true" t="shared" si="33" ref="H145:H155">IF($B145=0,"",E145/$B145)</f>
        <v>0</v>
      </c>
      <c r="I145" s="374">
        <f aca="true" t="shared" si="34" ref="I145:I154">C145+D145</f>
        <v>0</v>
      </c>
      <c r="J145" s="375"/>
    </row>
    <row r="146" spans="1:10" ht="13.5" thickBot="1">
      <c r="A146" s="18" t="str">
        <f t="shared" si="29"/>
        <v>GUEBWILLER</v>
      </c>
      <c r="B146" s="17">
        <f t="shared" si="30"/>
        <v>29</v>
      </c>
      <c r="C146" s="16">
        <f aca="true" t="shared" si="35" ref="C146:C154">B130+E130+H130</f>
        <v>2000</v>
      </c>
      <c r="D146" s="15">
        <f aca="true" t="shared" si="36" ref="D146:D154">C130+F130+I130</f>
        <v>7113</v>
      </c>
      <c r="E146" s="14">
        <f aca="true" t="shared" si="37" ref="E146:E154">D130+G130+J130</f>
        <v>50</v>
      </c>
      <c r="F146" s="13">
        <f t="shared" si="31"/>
        <v>68.96551724137932</v>
      </c>
      <c r="G146" s="13">
        <f t="shared" si="32"/>
        <v>245.27586206896552</v>
      </c>
      <c r="H146" s="12">
        <f t="shared" si="33"/>
        <v>1.7241379310344827</v>
      </c>
      <c r="I146" s="374">
        <f t="shared" si="34"/>
        <v>9113</v>
      </c>
      <c r="J146" s="375"/>
    </row>
    <row r="147" spans="1:10" ht="13.5" thickBot="1">
      <c r="A147" s="18" t="str">
        <f t="shared" si="29"/>
        <v>MULHOUSE DOYEN</v>
      </c>
      <c r="B147" s="17">
        <f t="shared" si="30"/>
        <v>13</v>
      </c>
      <c r="C147" s="16">
        <f t="shared" si="35"/>
        <v>0</v>
      </c>
      <c r="D147" s="15">
        <f t="shared" si="36"/>
        <v>0</v>
      </c>
      <c r="E147" s="14">
        <f t="shared" si="37"/>
        <v>0</v>
      </c>
      <c r="F147" s="13">
        <f t="shared" si="31"/>
        <v>0</v>
      </c>
      <c r="G147" s="13">
        <f t="shared" si="32"/>
        <v>0</v>
      </c>
      <c r="H147" s="12">
        <f t="shared" si="33"/>
        <v>0</v>
      </c>
      <c r="I147" s="374">
        <f t="shared" si="34"/>
        <v>0</v>
      </c>
      <c r="J147" s="375"/>
    </row>
    <row r="148" spans="1:10" ht="13.5" thickBot="1">
      <c r="A148" s="18" t="str">
        <f t="shared" si="29"/>
        <v>MULHOUSE EUROPE</v>
      </c>
      <c r="B148" s="17">
        <f t="shared" si="30"/>
        <v>26</v>
      </c>
      <c r="C148" s="16">
        <f t="shared" si="35"/>
        <v>3000</v>
      </c>
      <c r="D148" s="15">
        <f t="shared" si="36"/>
        <v>0</v>
      </c>
      <c r="E148" s="14">
        <f t="shared" si="37"/>
        <v>47</v>
      </c>
      <c r="F148" s="13">
        <f t="shared" si="31"/>
        <v>115.38461538461539</v>
      </c>
      <c r="G148" s="13">
        <f t="shared" si="32"/>
        <v>0</v>
      </c>
      <c r="H148" s="12">
        <f t="shared" si="33"/>
        <v>1.8076923076923077</v>
      </c>
      <c r="I148" s="374">
        <f t="shared" si="34"/>
        <v>3000</v>
      </c>
      <c r="J148" s="375"/>
    </row>
    <row r="149" spans="1:10" ht="13.5" thickBot="1">
      <c r="A149" s="18" t="str">
        <f t="shared" si="29"/>
        <v>MULHOUSE HAUTE ALSACE</v>
      </c>
      <c r="B149" s="17">
        <f t="shared" si="30"/>
        <v>23</v>
      </c>
      <c r="C149" s="16">
        <f t="shared" si="35"/>
        <v>1000</v>
      </c>
      <c r="D149" s="15">
        <f t="shared" si="36"/>
        <v>4100</v>
      </c>
      <c r="E149" s="14">
        <f t="shared" si="37"/>
        <v>15</v>
      </c>
      <c r="F149" s="13">
        <f t="shared" si="31"/>
        <v>43.47826086956522</v>
      </c>
      <c r="G149" s="13">
        <f t="shared" si="32"/>
        <v>178.2608695652174</v>
      </c>
      <c r="H149" s="12">
        <f t="shared" si="33"/>
        <v>0.6521739130434783</v>
      </c>
      <c r="I149" s="374">
        <f t="shared" si="34"/>
        <v>5100</v>
      </c>
      <c r="J149" s="375"/>
    </row>
    <row r="150" spans="1:10" ht="13.5" thickBot="1">
      <c r="A150" s="18" t="str">
        <f t="shared" si="29"/>
        <v>MULHOUSE ILLBERG</v>
      </c>
      <c r="B150" s="17">
        <f t="shared" si="30"/>
        <v>26</v>
      </c>
      <c r="C150" s="16">
        <f t="shared" si="35"/>
        <v>0</v>
      </c>
      <c r="D150" s="15">
        <f t="shared" si="36"/>
        <v>0</v>
      </c>
      <c r="E150" s="14">
        <f t="shared" si="37"/>
        <v>0</v>
      </c>
      <c r="F150" s="13">
        <f t="shared" si="31"/>
        <v>0</v>
      </c>
      <c r="G150" s="13">
        <f t="shared" si="32"/>
        <v>0</v>
      </c>
      <c r="H150" s="12">
        <f t="shared" si="33"/>
        <v>0</v>
      </c>
      <c r="I150" s="374">
        <f t="shared" si="34"/>
        <v>0</v>
      </c>
      <c r="J150" s="375"/>
    </row>
    <row r="151" spans="1:10" ht="13.5" thickBot="1">
      <c r="A151" s="18" t="str">
        <f t="shared" si="29"/>
        <v>SAINT LOUIS</v>
      </c>
      <c r="B151" s="17">
        <f>B54</f>
        <v>52</v>
      </c>
      <c r="C151" s="16">
        <f t="shared" si="35"/>
        <v>1818</v>
      </c>
      <c r="D151" s="15">
        <f t="shared" si="36"/>
        <v>0</v>
      </c>
      <c r="E151" s="14">
        <f t="shared" si="37"/>
        <v>300</v>
      </c>
      <c r="F151" s="13">
        <f t="shared" si="31"/>
        <v>34.96153846153846</v>
      </c>
      <c r="G151" s="13">
        <f t="shared" si="32"/>
        <v>0</v>
      </c>
      <c r="H151" s="12">
        <f t="shared" si="33"/>
        <v>5.769230769230769</v>
      </c>
      <c r="I151" s="374">
        <f t="shared" si="34"/>
        <v>1818</v>
      </c>
      <c r="J151" s="375"/>
    </row>
    <row r="152" spans="1:10" ht="13.5" thickBot="1">
      <c r="A152" s="18" t="str">
        <f t="shared" si="29"/>
        <v>THANN - CERNAY </v>
      </c>
      <c r="B152" s="17">
        <f>B55</f>
        <v>31</v>
      </c>
      <c r="C152" s="16">
        <f t="shared" si="35"/>
        <v>0</v>
      </c>
      <c r="D152" s="15">
        <f t="shared" si="36"/>
        <v>0</v>
      </c>
      <c r="E152" s="14">
        <f t="shared" si="37"/>
        <v>0</v>
      </c>
      <c r="F152" s="13">
        <f t="shared" si="31"/>
        <v>0</v>
      </c>
      <c r="G152" s="13">
        <f t="shared" si="32"/>
        <v>0</v>
      </c>
      <c r="H152" s="12">
        <f t="shared" si="33"/>
        <v>0</v>
      </c>
      <c r="I152" s="374">
        <f t="shared" si="34"/>
        <v>0</v>
      </c>
      <c r="J152" s="375"/>
    </row>
    <row r="153" spans="1:10" ht="13.5" thickBot="1">
      <c r="A153" s="18" t="str">
        <f t="shared" si="29"/>
        <v>WITTENHEIM BASSIN POTASSIQUE</v>
      </c>
      <c r="B153" s="17">
        <f>B56</f>
        <v>22</v>
      </c>
      <c r="C153" s="16">
        <f t="shared" si="35"/>
        <v>0</v>
      </c>
      <c r="D153" s="15">
        <f t="shared" si="36"/>
        <v>14985</v>
      </c>
      <c r="E153" s="14">
        <f t="shared" si="37"/>
        <v>100</v>
      </c>
      <c r="F153" s="13">
        <f t="shared" si="31"/>
        <v>0</v>
      </c>
      <c r="G153" s="13">
        <f t="shared" si="32"/>
        <v>681.1363636363636</v>
      </c>
      <c r="H153" s="12">
        <f t="shared" si="33"/>
        <v>4.545454545454546</v>
      </c>
      <c r="I153" s="374">
        <f t="shared" si="34"/>
        <v>14985</v>
      </c>
      <c r="J153" s="375"/>
    </row>
    <row r="154" spans="1:10" ht="13.5" thickBot="1">
      <c r="A154" s="18" t="str">
        <f t="shared" si="29"/>
        <v>Club 10</v>
      </c>
      <c r="B154" s="17">
        <f>B57</f>
        <v>0</v>
      </c>
      <c r="C154" s="16">
        <f t="shared" si="35"/>
        <v>0</v>
      </c>
      <c r="D154" s="15">
        <f t="shared" si="36"/>
        <v>0</v>
      </c>
      <c r="E154" s="14">
        <f t="shared" si="37"/>
        <v>0</v>
      </c>
      <c r="F154" s="13">
        <f t="shared" si="31"/>
      </c>
      <c r="G154" s="13">
        <f t="shared" si="32"/>
      </c>
      <c r="H154" s="12">
        <f t="shared" si="33"/>
      </c>
      <c r="I154" s="374">
        <f t="shared" si="34"/>
        <v>0</v>
      </c>
      <c r="J154" s="375"/>
    </row>
    <row r="155" spans="1:10" ht="13.5" thickBot="1">
      <c r="A155" s="34" t="s">
        <v>4</v>
      </c>
      <c r="B155" s="10">
        <f>SUM(B145:B154)</f>
        <v>258</v>
      </c>
      <c r="C155" s="33">
        <f>SUM(C145:C154)</f>
        <v>7818</v>
      </c>
      <c r="D155" s="32">
        <f>SUM(D145:D154)</f>
        <v>26198</v>
      </c>
      <c r="E155" s="31">
        <f>SUM(E145:E154)</f>
        <v>512</v>
      </c>
      <c r="F155" s="6">
        <f t="shared" si="31"/>
        <v>30.302325581395348</v>
      </c>
      <c r="G155" s="6">
        <f t="shared" si="32"/>
        <v>101.54263565891473</v>
      </c>
      <c r="H155" s="5">
        <f t="shared" si="33"/>
        <v>1.9844961240310077</v>
      </c>
      <c r="I155" s="378">
        <f>SUM(I145:J154)</f>
        <v>34016</v>
      </c>
      <c r="J155" s="379"/>
    </row>
    <row r="156" spans="1:10" ht="12.75">
      <c r="A156" s="26"/>
      <c r="B156" s="26"/>
      <c r="C156" s="26"/>
      <c r="D156" s="26"/>
      <c r="E156" s="26"/>
      <c r="F156" s="27"/>
      <c r="G156" s="27"/>
      <c r="H156" s="27"/>
      <c r="I156" s="26"/>
      <c r="J156" s="26"/>
    </row>
    <row r="157" spans="1:10" ht="12.75">
      <c r="A157" s="26"/>
      <c r="B157" s="26"/>
      <c r="C157" s="26"/>
      <c r="D157" s="26"/>
      <c r="E157" s="26"/>
      <c r="F157" s="27"/>
      <c r="G157" s="27"/>
      <c r="H157" s="27"/>
      <c r="I157" s="26"/>
      <c r="J157" s="26"/>
    </row>
    <row r="158" spans="1:10" ht="18" customHeight="1">
      <c r="A158" s="30" t="str">
        <f>A2</f>
        <v>ZONE 62</v>
      </c>
      <c r="B158" s="397" t="s">
        <v>68</v>
      </c>
      <c r="C158" s="397"/>
      <c r="D158" s="397"/>
      <c r="E158" s="397"/>
      <c r="F158" s="397"/>
      <c r="G158" s="397"/>
      <c r="H158" s="397"/>
      <c r="I158" s="397"/>
      <c r="J158" s="397"/>
    </row>
    <row r="159" spans="1:10" ht="12.75">
      <c r="A159" s="399" t="s">
        <v>0</v>
      </c>
      <c r="B159" s="401" t="s">
        <v>3</v>
      </c>
      <c r="C159" s="26"/>
      <c r="D159" s="26"/>
      <c r="E159" s="26"/>
      <c r="F159" s="27"/>
      <c r="G159" s="27"/>
      <c r="H159" s="27"/>
      <c r="I159" s="26"/>
      <c r="J159" s="26"/>
    </row>
    <row r="160" spans="1:10" ht="12.75">
      <c r="A160" s="400"/>
      <c r="B160" s="402"/>
      <c r="C160" s="26"/>
      <c r="D160" s="26"/>
      <c r="E160" s="26"/>
      <c r="F160" s="27"/>
      <c r="G160" s="27"/>
      <c r="H160" s="27"/>
      <c r="I160" s="26"/>
      <c r="J160" s="26"/>
    </row>
    <row r="161" spans="1:10" ht="12.75">
      <c r="A161" s="298" t="str">
        <f aca="true" t="shared" si="38" ref="A161:A170">(A6)</f>
        <v>ALTKIRCH SUNDGAU</v>
      </c>
      <c r="B161" s="29"/>
      <c r="C161" s="26"/>
      <c r="D161" s="26"/>
      <c r="E161" s="26"/>
      <c r="F161" s="27"/>
      <c r="G161" s="27"/>
      <c r="H161" s="27"/>
      <c r="I161" s="26"/>
      <c r="J161" s="26"/>
    </row>
    <row r="162" spans="1:10" ht="12.75">
      <c r="A162" s="298" t="str">
        <f t="shared" si="38"/>
        <v>GUEBWILLER</v>
      </c>
      <c r="B162" s="29">
        <v>50</v>
      </c>
      <c r="C162" s="26"/>
      <c r="D162" s="26"/>
      <c r="E162" s="26"/>
      <c r="F162" s="27"/>
      <c r="G162" s="27"/>
      <c r="H162" s="27"/>
      <c r="I162" s="26"/>
      <c r="J162" s="26"/>
    </row>
    <row r="163" spans="1:10" ht="12.75">
      <c r="A163" s="298" t="str">
        <f t="shared" si="38"/>
        <v>MULHOUSE DOYEN</v>
      </c>
      <c r="B163" s="29"/>
      <c r="C163" s="26"/>
      <c r="D163" s="26"/>
      <c r="E163" s="26"/>
      <c r="F163" s="27"/>
      <c r="G163" s="27"/>
      <c r="H163" s="27"/>
      <c r="I163" s="26"/>
      <c r="J163" s="26"/>
    </row>
    <row r="164" spans="1:10" ht="12.75">
      <c r="A164" s="298" t="str">
        <f t="shared" si="38"/>
        <v>MULHOUSE EUROPE</v>
      </c>
      <c r="B164" s="29"/>
      <c r="C164" s="26"/>
      <c r="D164" s="26"/>
      <c r="E164" s="26"/>
      <c r="F164" s="27"/>
      <c r="G164" s="27"/>
      <c r="H164" s="27"/>
      <c r="I164" s="26"/>
      <c r="J164" s="26"/>
    </row>
    <row r="165" spans="1:10" ht="12.75">
      <c r="A165" s="298" t="str">
        <f t="shared" si="38"/>
        <v>MULHOUSE HAUTE ALSACE</v>
      </c>
      <c r="B165" s="29"/>
      <c r="C165" s="26"/>
      <c r="D165" s="26"/>
      <c r="E165" s="26"/>
      <c r="F165" s="27"/>
      <c r="G165" s="27"/>
      <c r="H165" s="27"/>
      <c r="I165" s="26"/>
      <c r="J165" s="26"/>
    </row>
    <row r="166" spans="1:10" ht="12.75">
      <c r="A166" s="298" t="str">
        <f t="shared" si="38"/>
        <v>MULHOUSE ILLBERG</v>
      </c>
      <c r="B166" s="29"/>
      <c r="C166" s="26"/>
      <c r="D166" s="26"/>
      <c r="E166" s="26"/>
      <c r="F166" s="27"/>
      <c r="G166" s="27"/>
      <c r="H166" s="27"/>
      <c r="I166" s="26"/>
      <c r="J166" s="26"/>
    </row>
    <row r="167" spans="1:10" ht="12.75">
      <c r="A167" s="298" t="str">
        <f t="shared" si="38"/>
        <v>SAINT LOUIS</v>
      </c>
      <c r="B167" s="29"/>
      <c r="C167" s="26"/>
      <c r="D167" s="26"/>
      <c r="E167" s="26"/>
      <c r="F167" s="27"/>
      <c r="G167" s="27"/>
      <c r="H167" s="27"/>
      <c r="I167" s="26"/>
      <c r="J167" s="26"/>
    </row>
    <row r="168" spans="1:10" ht="12.75">
      <c r="A168" s="298" t="str">
        <f t="shared" si="38"/>
        <v>THANN - CERNAY </v>
      </c>
      <c r="B168" s="29"/>
      <c r="C168" s="26"/>
      <c r="D168" s="26"/>
      <c r="E168" s="26"/>
      <c r="F168" s="27"/>
      <c r="G168" s="27"/>
      <c r="H168" s="27"/>
      <c r="I168" s="26"/>
      <c r="J168" s="26"/>
    </row>
    <row r="169" spans="1:10" ht="12.75">
      <c r="A169" s="298" t="str">
        <f t="shared" si="38"/>
        <v>WITTENHEIM BASSIN POTASSIQUE</v>
      </c>
      <c r="B169" s="29"/>
      <c r="C169" s="26"/>
      <c r="D169" s="26"/>
      <c r="E169" s="26"/>
      <c r="F169" s="27"/>
      <c r="G169" s="27"/>
      <c r="H169" s="27"/>
      <c r="I169" s="26"/>
      <c r="J169" s="26"/>
    </row>
    <row r="170" spans="1:10" ht="13.5" thickBot="1">
      <c r="A170" s="299" t="str">
        <f t="shared" si="38"/>
        <v>Club 10</v>
      </c>
      <c r="B170" s="28"/>
      <c r="C170" s="26"/>
      <c r="D170" s="26"/>
      <c r="E170" s="26"/>
      <c r="F170" s="27"/>
      <c r="G170" s="27"/>
      <c r="H170" s="27"/>
      <c r="I170" s="26"/>
      <c r="J170" s="26"/>
    </row>
    <row r="171" spans="1:2" ht="17.25" customHeight="1" thickBot="1">
      <c r="A171" s="25" t="s">
        <v>69</v>
      </c>
      <c r="B171" s="10">
        <f>SUM(B161:B170)</f>
        <v>50</v>
      </c>
    </row>
    <row r="172" spans="1:10" ht="20.25" customHeight="1" thickBot="1">
      <c r="A172" s="398" t="s">
        <v>40</v>
      </c>
      <c r="B172" s="398"/>
      <c r="C172" s="398"/>
      <c r="D172" s="398"/>
      <c r="E172" s="398"/>
      <c r="F172" s="398"/>
      <c r="G172" s="398"/>
      <c r="H172" s="398"/>
      <c r="I172" s="398"/>
      <c r="J172" s="398"/>
    </row>
    <row r="173" spans="1:10" ht="12.75" customHeight="1">
      <c r="A173" s="24" t="s">
        <v>0</v>
      </c>
      <c r="B173" s="365" t="s">
        <v>76</v>
      </c>
      <c r="C173" s="360" t="s">
        <v>5</v>
      </c>
      <c r="D173" s="361"/>
      <c r="E173" s="362"/>
      <c r="F173" s="360" t="s">
        <v>6</v>
      </c>
      <c r="G173" s="361"/>
      <c r="H173" s="362"/>
      <c r="I173" s="386" t="s">
        <v>5</v>
      </c>
      <c r="J173" s="364"/>
    </row>
    <row r="174" spans="1:10" ht="13.5" customHeight="1" thickBot="1">
      <c r="A174" s="23"/>
      <c r="B174" s="366"/>
      <c r="C174" s="20" t="s">
        <v>1</v>
      </c>
      <c r="D174" s="20" t="s">
        <v>2</v>
      </c>
      <c r="E174" s="22" t="s">
        <v>3</v>
      </c>
      <c r="F174" s="21" t="s">
        <v>1</v>
      </c>
      <c r="G174" s="20" t="s">
        <v>2</v>
      </c>
      <c r="H174" s="19" t="s">
        <v>3</v>
      </c>
      <c r="I174" s="387" t="s">
        <v>7</v>
      </c>
      <c r="J174" s="368"/>
    </row>
    <row r="175" spans="1:10" ht="13.5" thickBot="1">
      <c r="A175" s="18" t="str">
        <f aca="true" t="shared" si="39" ref="A175:A184">A6</f>
        <v>ALTKIRCH SUNDGAU</v>
      </c>
      <c r="B175" s="17">
        <f aca="true" t="shared" si="40" ref="B175:B184">B48</f>
        <v>36</v>
      </c>
      <c r="C175" s="16">
        <f aca="true" t="shared" si="41" ref="C175:D184">C48+C98+C145</f>
        <v>15475</v>
      </c>
      <c r="D175" s="15">
        <f t="shared" si="41"/>
        <v>0</v>
      </c>
      <c r="E175" s="14">
        <f aca="true" t="shared" si="42" ref="E175:E184">E48+E98+E145+B161</f>
        <v>1036</v>
      </c>
      <c r="F175" s="13">
        <f aca="true" t="shared" si="43" ref="F175:F185">IF($B175=0,"",C175/$B175)</f>
        <v>429.8611111111111</v>
      </c>
      <c r="G175" s="13">
        <f aca="true" t="shared" si="44" ref="G175:G185">IF($B175=0,"",D175/$B175)</f>
        <v>0</v>
      </c>
      <c r="H175" s="12">
        <f aca="true" t="shared" si="45" ref="H175:H185">IF($B175=0,"",E175/$B175)</f>
        <v>28.77777777777778</v>
      </c>
      <c r="I175" s="374">
        <f aca="true" t="shared" si="46" ref="I175:I184">C175+D175</f>
        <v>15475</v>
      </c>
      <c r="J175" s="375"/>
    </row>
    <row r="176" spans="1:10" ht="13.5" thickBot="1">
      <c r="A176" s="18" t="str">
        <f t="shared" si="39"/>
        <v>GUEBWILLER</v>
      </c>
      <c r="B176" s="17">
        <f t="shared" si="40"/>
        <v>29</v>
      </c>
      <c r="C176" s="16">
        <f t="shared" si="41"/>
        <v>15329</v>
      </c>
      <c r="D176" s="15">
        <f t="shared" si="41"/>
        <v>7113</v>
      </c>
      <c r="E176" s="14">
        <f t="shared" si="42"/>
        <v>942</v>
      </c>
      <c r="F176" s="13">
        <f t="shared" si="43"/>
        <v>528.5862068965517</v>
      </c>
      <c r="G176" s="13">
        <f t="shared" si="44"/>
        <v>245.27586206896552</v>
      </c>
      <c r="H176" s="12">
        <f t="shared" si="45"/>
        <v>32.48275862068966</v>
      </c>
      <c r="I176" s="374">
        <f t="shared" si="46"/>
        <v>22442</v>
      </c>
      <c r="J176" s="375"/>
    </row>
    <row r="177" spans="1:10" ht="13.5" thickBot="1">
      <c r="A177" s="18" t="str">
        <f t="shared" si="39"/>
        <v>MULHOUSE DOYEN</v>
      </c>
      <c r="B177" s="17">
        <f t="shared" si="40"/>
        <v>13</v>
      </c>
      <c r="C177" s="16">
        <f t="shared" si="41"/>
        <v>6550</v>
      </c>
      <c r="D177" s="15">
        <f t="shared" si="41"/>
        <v>80</v>
      </c>
      <c r="E177" s="14">
        <f t="shared" si="42"/>
        <v>180</v>
      </c>
      <c r="F177" s="13">
        <f t="shared" si="43"/>
        <v>503.84615384615387</v>
      </c>
      <c r="G177" s="13">
        <f t="shared" si="44"/>
        <v>6.153846153846154</v>
      </c>
      <c r="H177" s="12">
        <f t="shared" si="45"/>
        <v>13.846153846153847</v>
      </c>
      <c r="I177" s="374">
        <f t="shared" si="46"/>
        <v>6630</v>
      </c>
      <c r="J177" s="375"/>
    </row>
    <row r="178" spans="1:10" ht="13.5" thickBot="1">
      <c r="A178" s="18" t="str">
        <f t="shared" si="39"/>
        <v>MULHOUSE EUROPE</v>
      </c>
      <c r="B178" s="17">
        <f t="shared" si="40"/>
        <v>26</v>
      </c>
      <c r="C178" s="16">
        <f t="shared" si="41"/>
        <v>19080</v>
      </c>
      <c r="D178" s="15">
        <f t="shared" si="41"/>
        <v>0</v>
      </c>
      <c r="E178" s="14">
        <f t="shared" si="42"/>
        <v>2349</v>
      </c>
      <c r="F178" s="13">
        <f t="shared" si="43"/>
        <v>733.8461538461538</v>
      </c>
      <c r="G178" s="13">
        <f t="shared" si="44"/>
        <v>0</v>
      </c>
      <c r="H178" s="12">
        <f t="shared" si="45"/>
        <v>90.34615384615384</v>
      </c>
      <c r="I178" s="374">
        <f t="shared" si="46"/>
        <v>19080</v>
      </c>
      <c r="J178" s="375"/>
    </row>
    <row r="179" spans="1:10" ht="13.5" thickBot="1">
      <c r="A179" s="18" t="str">
        <f t="shared" si="39"/>
        <v>MULHOUSE HAUTE ALSACE</v>
      </c>
      <c r="B179" s="17">
        <f t="shared" si="40"/>
        <v>23</v>
      </c>
      <c r="C179" s="16">
        <f t="shared" si="41"/>
        <v>5276</v>
      </c>
      <c r="D179" s="15">
        <f t="shared" si="41"/>
        <v>4100</v>
      </c>
      <c r="E179" s="14">
        <f t="shared" si="42"/>
        <v>659</v>
      </c>
      <c r="F179" s="13">
        <f t="shared" si="43"/>
        <v>229.3913043478261</v>
      </c>
      <c r="G179" s="13">
        <f t="shared" si="44"/>
        <v>178.2608695652174</v>
      </c>
      <c r="H179" s="12">
        <f t="shared" si="45"/>
        <v>28.652173913043477</v>
      </c>
      <c r="I179" s="374">
        <f t="shared" si="46"/>
        <v>9376</v>
      </c>
      <c r="J179" s="375"/>
    </row>
    <row r="180" spans="1:10" ht="13.5" thickBot="1">
      <c r="A180" s="18" t="str">
        <f t="shared" si="39"/>
        <v>MULHOUSE ILLBERG</v>
      </c>
      <c r="B180" s="17">
        <f t="shared" si="40"/>
        <v>26</v>
      </c>
      <c r="C180" s="16">
        <f t="shared" si="41"/>
        <v>12322</v>
      </c>
      <c r="D180" s="15">
        <f t="shared" si="41"/>
        <v>0</v>
      </c>
      <c r="E180" s="14">
        <f t="shared" si="42"/>
        <v>1615</v>
      </c>
      <c r="F180" s="13">
        <f t="shared" si="43"/>
        <v>473.9230769230769</v>
      </c>
      <c r="G180" s="13">
        <f t="shared" si="44"/>
        <v>0</v>
      </c>
      <c r="H180" s="12">
        <f t="shared" si="45"/>
        <v>62.11538461538461</v>
      </c>
      <c r="I180" s="374">
        <f t="shared" si="46"/>
        <v>12322</v>
      </c>
      <c r="J180" s="375"/>
    </row>
    <row r="181" spans="1:10" ht="13.5" thickBot="1">
      <c r="A181" s="18" t="str">
        <f t="shared" si="39"/>
        <v>SAINT LOUIS</v>
      </c>
      <c r="B181" s="17">
        <f t="shared" si="40"/>
        <v>52</v>
      </c>
      <c r="C181" s="16">
        <f t="shared" si="41"/>
        <v>43929</v>
      </c>
      <c r="D181" s="15">
        <f t="shared" si="41"/>
        <v>0</v>
      </c>
      <c r="E181" s="14">
        <f t="shared" si="42"/>
        <v>1645</v>
      </c>
      <c r="F181" s="13">
        <f t="shared" si="43"/>
        <v>844.7884615384615</v>
      </c>
      <c r="G181" s="13">
        <f t="shared" si="44"/>
        <v>0</v>
      </c>
      <c r="H181" s="12">
        <f t="shared" si="45"/>
        <v>31.634615384615383</v>
      </c>
      <c r="I181" s="374">
        <f t="shared" si="46"/>
        <v>43929</v>
      </c>
      <c r="J181" s="375"/>
    </row>
    <row r="182" spans="1:10" ht="13.5" thickBot="1">
      <c r="A182" s="18" t="str">
        <f t="shared" si="39"/>
        <v>THANN - CERNAY </v>
      </c>
      <c r="B182" s="17">
        <f t="shared" si="40"/>
        <v>31</v>
      </c>
      <c r="C182" s="16">
        <f t="shared" si="41"/>
        <v>21350</v>
      </c>
      <c r="D182" s="15">
        <f t="shared" si="41"/>
        <v>0</v>
      </c>
      <c r="E182" s="14">
        <f t="shared" si="42"/>
        <v>1528</v>
      </c>
      <c r="F182" s="13">
        <f t="shared" si="43"/>
        <v>688.7096774193549</v>
      </c>
      <c r="G182" s="13">
        <f t="shared" si="44"/>
        <v>0</v>
      </c>
      <c r="H182" s="12">
        <f t="shared" si="45"/>
        <v>49.29032258064516</v>
      </c>
      <c r="I182" s="374">
        <f t="shared" si="46"/>
        <v>21350</v>
      </c>
      <c r="J182" s="375"/>
    </row>
    <row r="183" spans="1:10" ht="13.5" thickBot="1">
      <c r="A183" s="18" t="str">
        <f t="shared" si="39"/>
        <v>WITTENHEIM BASSIN POTASSIQUE</v>
      </c>
      <c r="B183" s="17">
        <f t="shared" si="40"/>
        <v>22</v>
      </c>
      <c r="C183" s="16">
        <f t="shared" si="41"/>
        <v>6207</v>
      </c>
      <c r="D183" s="15">
        <f t="shared" si="41"/>
        <v>14985</v>
      </c>
      <c r="E183" s="14">
        <f t="shared" si="42"/>
        <v>1244</v>
      </c>
      <c r="F183" s="13">
        <f t="shared" si="43"/>
        <v>282.1363636363636</v>
      </c>
      <c r="G183" s="13">
        <f t="shared" si="44"/>
        <v>681.1363636363636</v>
      </c>
      <c r="H183" s="12">
        <f t="shared" si="45"/>
        <v>56.54545454545455</v>
      </c>
      <c r="I183" s="374">
        <f t="shared" si="46"/>
        <v>21192</v>
      </c>
      <c r="J183" s="375"/>
    </row>
    <row r="184" spans="1:10" ht="13.5" thickBot="1">
      <c r="A184" s="18" t="str">
        <f t="shared" si="39"/>
        <v>Club 10</v>
      </c>
      <c r="B184" s="17">
        <f t="shared" si="40"/>
        <v>0</v>
      </c>
      <c r="C184" s="16">
        <f t="shared" si="41"/>
        <v>0</v>
      </c>
      <c r="D184" s="15">
        <f t="shared" si="41"/>
        <v>0</v>
      </c>
      <c r="E184" s="14">
        <f t="shared" si="42"/>
        <v>0</v>
      </c>
      <c r="F184" s="13">
        <f t="shared" si="43"/>
      </c>
      <c r="G184" s="13">
        <f t="shared" si="44"/>
      </c>
      <c r="H184" s="12">
        <f t="shared" si="45"/>
      </c>
      <c r="I184" s="374">
        <f t="shared" si="46"/>
        <v>0</v>
      </c>
      <c r="J184" s="375"/>
    </row>
    <row r="185" spans="1:10" s="4" customFormat="1" ht="16.5" thickBot="1">
      <c r="A185" s="11" t="s">
        <v>4</v>
      </c>
      <c r="B185" s="10">
        <f>SUM(B175:B184)</f>
        <v>258</v>
      </c>
      <c r="C185" s="9">
        <f>SUM(C175:C184)</f>
        <v>145518</v>
      </c>
      <c r="D185" s="8">
        <f>SUM(D175:D184)</f>
        <v>26278</v>
      </c>
      <c r="E185" s="7">
        <f>SUM(E175:E184)</f>
        <v>11198</v>
      </c>
      <c r="F185" s="6">
        <f t="shared" si="43"/>
        <v>564.0232558139535</v>
      </c>
      <c r="G185" s="6">
        <f t="shared" si="44"/>
        <v>101.85271317829458</v>
      </c>
      <c r="H185" s="5">
        <f t="shared" si="45"/>
        <v>43.4031007751938</v>
      </c>
      <c r="I185" s="378">
        <f>SUM(I175:J184)</f>
        <v>171796</v>
      </c>
      <c r="J185" s="379"/>
    </row>
    <row r="215" ht="61.5" customHeight="1"/>
    <row r="217" ht="9" customHeight="1"/>
  </sheetData>
  <sheetProtection password="CAC7" sheet="1" objects="1" scenarios="1"/>
  <mergeCells count="103">
    <mergeCell ref="I184:J184"/>
    <mergeCell ref="C173:E173"/>
    <mergeCell ref="I183:J183"/>
    <mergeCell ref="I185:J185"/>
    <mergeCell ref="I175:J175"/>
    <mergeCell ref="I176:J176"/>
    <mergeCell ref="I177:J177"/>
    <mergeCell ref="I178:J178"/>
    <mergeCell ref="I179:J179"/>
    <mergeCell ref="I180:J180"/>
    <mergeCell ref="I181:J181"/>
    <mergeCell ref="F143:H143"/>
    <mergeCell ref="I146:J146"/>
    <mergeCell ref="I182:J182"/>
    <mergeCell ref="B173:B174"/>
    <mergeCell ref="B159:B160"/>
    <mergeCell ref="I174:J174"/>
    <mergeCell ref="F173:H173"/>
    <mergeCell ref="A172:J172"/>
    <mergeCell ref="A159:A160"/>
    <mergeCell ref="I173:J173"/>
    <mergeCell ref="B158:J158"/>
    <mergeCell ref="I151:J151"/>
    <mergeCell ref="I152:J152"/>
    <mergeCell ref="I153:J153"/>
    <mergeCell ref="I155:J155"/>
    <mergeCell ref="I154:J154"/>
    <mergeCell ref="B125:J125"/>
    <mergeCell ref="H127:J127"/>
    <mergeCell ref="I143:J143"/>
    <mergeCell ref="I148:J148"/>
    <mergeCell ref="C143:E143"/>
    <mergeCell ref="I108:J108"/>
    <mergeCell ref="B127:D127"/>
    <mergeCell ref="B143:B144"/>
    <mergeCell ref="I147:J147"/>
    <mergeCell ref="I145:J145"/>
    <mergeCell ref="E127:G127"/>
    <mergeCell ref="I144:J144"/>
    <mergeCell ref="I149:J149"/>
    <mergeCell ref="I150:J150"/>
    <mergeCell ref="A67:A68"/>
    <mergeCell ref="A96:A97"/>
    <mergeCell ref="B96:B97"/>
    <mergeCell ref="C96:E96"/>
    <mergeCell ref="A81:A82"/>
    <mergeCell ref="E81:G81"/>
    <mergeCell ref="F96:H96"/>
    <mergeCell ref="B81:D81"/>
    <mergeCell ref="A123:A124"/>
    <mergeCell ref="B123:C123"/>
    <mergeCell ref="A110:A111"/>
    <mergeCell ref="E123:G123"/>
    <mergeCell ref="B110:D110"/>
    <mergeCell ref="B111:D111"/>
    <mergeCell ref="E124:G124"/>
    <mergeCell ref="B65:J65"/>
    <mergeCell ref="B67:D67"/>
    <mergeCell ref="I107:J107"/>
    <mergeCell ref="I105:J105"/>
    <mergeCell ref="I97:J97"/>
    <mergeCell ref="H67:J67"/>
    <mergeCell ref="H81:J81"/>
    <mergeCell ref="I106:J106"/>
    <mergeCell ref="I102:J102"/>
    <mergeCell ref="I101:J101"/>
    <mergeCell ref="I52:J52"/>
    <mergeCell ref="I55:J55"/>
    <mergeCell ref="I56:J56"/>
    <mergeCell ref="H123:J123"/>
    <mergeCell ref="I98:J98"/>
    <mergeCell ref="I96:J96"/>
    <mergeCell ref="I100:J100"/>
    <mergeCell ref="I103:J103"/>
    <mergeCell ref="I99:J99"/>
    <mergeCell ref="I104:J104"/>
    <mergeCell ref="I48:J48"/>
    <mergeCell ref="I47:J47"/>
    <mergeCell ref="I57:J57"/>
    <mergeCell ref="E67:G67"/>
    <mergeCell ref="I54:J54"/>
    <mergeCell ref="I49:J49"/>
    <mergeCell ref="I50:J50"/>
    <mergeCell ref="I51:J51"/>
    <mergeCell ref="I58:J58"/>
    <mergeCell ref="I53:J53"/>
    <mergeCell ref="A4:A5"/>
    <mergeCell ref="B4:D4"/>
    <mergeCell ref="A18:A19"/>
    <mergeCell ref="I46:J46"/>
    <mergeCell ref="A32:A33"/>
    <mergeCell ref="A46:A47"/>
    <mergeCell ref="B18:D18"/>
    <mergeCell ref="B32:D32"/>
    <mergeCell ref="E4:G4"/>
    <mergeCell ref="B46:B47"/>
    <mergeCell ref="B2:J2"/>
    <mergeCell ref="E18:G18"/>
    <mergeCell ref="H18:J18"/>
    <mergeCell ref="F46:H46"/>
    <mergeCell ref="E32:G32"/>
    <mergeCell ref="H4:J4"/>
    <mergeCell ref="C46:E46"/>
  </mergeCells>
  <printOptions/>
  <pageMargins left="0.3937007874015748" right="0.1968503937007874" top="0.7874015748031497" bottom="0.984251968503937" header="0.31496062992125984" footer="0.31496062992125984"/>
  <pageSetup horizontalDpi="600" verticalDpi="600" orientation="portrait" paperSize="9" scale="84" r:id="rId1"/>
  <headerFooter alignWithMargins="0">
    <oddHeader>&amp;CLivre Blanc 2017-2018
District Est</oddHeader>
    <oddFooter xml:space="preserve">&amp;C&amp;P/&amp;N </oddFooter>
  </headerFooter>
  <rowBreaks count="2" manualBreakCount="2">
    <brk id="60" max="255" man="1"/>
    <brk id="123" max="9" man="1"/>
  </rowBreaks>
  <colBreaks count="1" manualBreakCount="1">
    <brk id="12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J185"/>
  <sheetViews>
    <sheetView workbookViewId="0" topLeftCell="A99">
      <selection activeCell="J141" sqref="J141"/>
    </sheetView>
  </sheetViews>
  <sheetFormatPr defaultColWidth="11.57421875" defaultRowHeight="12.75"/>
  <cols>
    <col min="1" max="1" width="30.7109375" style="3" customWidth="1"/>
    <col min="2" max="5" width="8.28125" style="3" customWidth="1"/>
    <col min="6" max="6" width="9.421875" style="3" customWidth="1"/>
    <col min="7" max="7" width="9.00390625" style="3" customWidth="1"/>
    <col min="8" max="10" width="8.28125" style="3" customWidth="1"/>
    <col min="11" max="16384" width="11.57421875" style="3" customWidth="1"/>
  </cols>
  <sheetData>
    <row r="1" ht="13.5" thickBot="1"/>
    <row r="2" spans="1:10" s="102" customFormat="1" ht="18.75" thickBot="1">
      <c r="A2" s="52" t="s">
        <v>72</v>
      </c>
      <c r="B2" s="354" t="s">
        <v>8</v>
      </c>
      <c r="C2" s="355"/>
      <c r="D2" s="355"/>
      <c r="E2" s="355"/>
      <c r="F2" s="355"/>
      <c r="G2" s="355"/>
      <c r="H2" s="355"/>
      <c r="I2" s="355"/>
      <c r="J2" s="356"/>
    </row>
    <row r="3" spans="2:10" ht="15.75" customHeight="1" thickBot="1"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372" t="s">
        <v>0</v>
      </c>
      <c r="B4" s="357" t="s">
        <v>39</v>
      </c>
      <c r="C4" s="358"/>
      <c r="D4" s="359"/>
      <c r="E4" s="357" t="s">
        <v>10</v>
      </c>
      <c r="F4" s="358"/>
      <c r="G4" s="359"/>
      <c r="H4" s="357" t="s">
        <v>13</v>
      </c>
      <c r="I4" s="358"/>
      <c r="J4" s="359"/>
    </row>
    <row r="5" spans="1:10" ht="13.5" thickBot="1">
      <c r="A5" s="373"/>
      <c r="B5" s="74" t="s">
        <v>1</v>
      </c>
      <c r="C5" s="71" t="s">
        <v>2</v>
      </c>
      <c r="D5" s="73" t="s">
        <v>3</v>
      </c>
      <c r="E5" s="72" t="s">
        <v>1</v>
      </c>
      <c r="F5" s="71" t="s">
        <v>2</v>
      </c>
      <c r="G5" s="70" t="s">
        <v>3</v>
      </c>
      <c r="H5" s="74" t="s">
        <v>1</v>
      </c>
      <c r="I5" s="71" t="s">
        <v>2</v>
      </c>
      <c r="J5" s="73" t="s">
        <v>3</v>
      </c>
    </row>
    <row r="6" spans="1:10" ht="12.75">
      <c r="A6" s="101" t="s">
        <v>159</v>
      </c>
      <c r="B6" s="47"/>
      <c r="C6" s="66"/>
      <c r="D6" s="65"/>
      <c r="E6" s="47">
        <v>1200</v>
      </c>
      <c r="F6" s="66"/>
      <c r="G6" s="65">
        <v>90</v>
      </c>
      <c r="H6" s="47"/>
      <c r="I6" s="66"/>
      <c r="J6" s="65"/>
    </row>
    <row r="7" spans="1:10" ht="12.75">
      <c r="A7" s="100" t="s">
        <v>160</v>
      </c>
      <c r="B7" s="69"/>
      <c r="C7" s="68">
        <v>38</v>
      </c>
      <c r="D7" s="67">
        <v>8</v>
      </c>
      <c r="E7" s="69">
        <v>1000</v>
      </c>
      <c r="F7" s="68">
        <v>449</v>
      </c>
      <c r="G7" s="67">
        <v>80</v>
      </c>
      <c r="H7" s="69"/>
      <c r="I7" s="68"/>
      <c r="J7" s="90"/>
    </row>
    <row r="8" spans="1:10" ht="12.75">
      <c r="A8" s="300" t="s">
        <v>202</v>
      </c>
      <c r="B8" s="69"/>
      <c r="C8" s="68"/>
      <c r="D8" s="67">
        <v>65</v>
      </c>
      <c r="E8" s="69">
        <v>350</v>
      </c>
      <c r="F8" s="68"/>
      <c r="G8" s="67"/>
      <c r="H8" s="69"/>
      <c r="I8" s="68"/>
      <c r="J8" s="67">
        <v>250</v>
      </c>
    </row>
    <row r="9" spans="1:10" ht="12.75">
      <c r="A9" s="300" t="s">
        <v>165</v>
      </c>
      <c r="B9" s="69"/>
      <c r="C9" s="68"/>
      <c r="D9" s="67"/>
      <c r="E9" s="69"/>
      <c r="F9" s="68"/>
      <c r="G9" s="67"/>
      <c r="H9" s="69"/>
      <c r="I9" s="68"/>
      <c r="J9" s="67"/>
    </row>
    <row r="10" spans="1:10" ht="12.75">
      <c r="A10" s="100" t="s">
        <v>54</v>
      </c>
      <c r="B10" s="69"/>
      <c r="C10" s="68"/>
      <c r="D10" s="67"/>
      <c r="E10" s="69"/>
      <c r="F10" s="68"/>
      <c r="G10" s="67"/>
      <c r="H10" s="69"/>
      <c r="I10" s="68"/>
      <c r="J10" s="84"/>
    </row>
    <row r="11" spans="1:10" ht="12.75">
      <c r="A11" s="100" t="s">
        <v>55</v>
      </c>
      <c r="B11" s="69"/>
      <c r="C11" s="68"/>
      <c r="D11" s="67"/>
      <c r="E11" s="69"/>
      <c r="F11" s="68"/>
      <c r="G11" s="67"/>
      <c r="H11" s="69"/>
      <c r="I11" s="68"/>
      <c r="J11" s="90"/>
    </row>
    <row r="12" spans="1:10" ht="12.75">
      <c r="A12" s="100" t="s">
        <v>56</v>
      </c>
      <c r="B12" s="69"/>
      <c r="C12" s="68"/>
      <c r="D12" s="67"/>
      <c r="E12" s="69"/>
      <c r="F12" s="68"/>
      <c r="G12" s="67"/>
      <c r="H12" s="69"/>
      <c r="I12" s="68"/>
      <c r="J12" s="67"/>
    </row>
    <row r="13" spans="1:10" ht="12.75">
      <c r="A13" s="100" t="s">
        <v>57</v>
      </c>
      <c r="B13" s="69"/>
      <c r="C13" s="68"/>
      <c r="D13" s="67"/>
      <c r="E13" s="69"/>
      <c r="F13" s="68"/>
      <c r="G13" s="67"/>
      <c r="H13" s="69"/>
      <c r="I13" s="68"/>
      <c r="J13" s="67"/>
    </row>
    <row r="14" spans="1:10" ht="12.75">
      <c r="A14" s="100" t="s">
        <v>58</v>
      </c>
      <c r="B14" s="69"/>
      <c r="C14" s="68"/>
      <c r="D14" s="67"/>
      <c r="E14" s="69"/>
      <c r="F14" s="68"/>
      <c r="G14" s="67"/>
      <c r="H14" s="69"/>
      <c r="I14" s="68"/>
      <c r="J14" s="84"/>
    </row>
    <row r="15" spans="1:10" ht="13.5" thickBot="1">
      <c r="A15" s="100" t="s">
        <v>59</v>
      </c>
      <c r="B15" s="64"/>
      <c r="C15" s="63"/>
      <c r="D15" s="62"/>
      <c r="E15" s="64"/>
      <c r="F15" s="63"/>
      <c r="G15" s="62"/>
      <c r="H15" s="64"/>
      <c r="I15" s="63"/>
      <c r="J15" s="62"/>
    </row>
    <row r="16" spans="1:10" ht="13.5" thickBot="1">
      <c r="A16" s="10" t="s">
        <v>4</v>
      </c>
      <c r="B16" s="61">
        <f aca="true" t="shared" si="0" ref="B16:J16">SUM(B6:B15)</f>
        <v>0</v>
      </c>
      <c r="C16" s="61">
        <f t="shared" si="0"/>
        <v>38</v>
      </c>
      <c r="D16" s="61">
        <f t="shared" si="0"/>
        <v>73</v>
      </c>
      <c r="E16" s="61">
        <f t="shared" si="0"/>
        <v>2550</v>
      </c>
      <c r="F16" s="61">
        <f t="shared" si="0"/>
        <v>449</v>
      </c>
      <c r="G16" s="61">
        <f t="shared" si="0"/>
        <v>170</v>
      </c>
      <c r="H16" s="61">
        <f t="shared" si="0"/>
        <v>0</v>
      </c>
      <c r="I16" s="61">
        <f t="shared" si="0"/>
        <v>0</v>
      </c>
      <c r="J16" s="61">
        <f t="shared" si="0"/>
        <v>250</v>
      </c>
    </row>
    <row r="17" ht="13.5" thickBot="1"/>
    <row r="18" spans="1:10" ht="13.5" thickBot="1">
      <c r="A18" s="372" t="s">
        <v>0</v>
      </c>
      <c r="B18" s="357" t="s">
        <v>12</v>
      </c>
      <c r="C18" s="358"/>
      <c r="D18" s="359"/>
      <c r="E18" s="357" t="s">
        <v>11</v>
      </c>
      <c r="F18" s="358"/>
      <c r="G18" s="359"/>
      <c r="H18" s="369" t="s">
        <v>41</v>
      </c>
      <c r="I18" s="370"/>
      <c r="J18" s="371"/>
    </row>
    <row r="19" spans="1:10" ht="13.5" thickBot="1">
      <c r="A19" s="373"/>
      <c r="B19" s="74" t="s">
        <v>1</v>
      </c>
      <c r="C19" s="71" t="s">
        <v>2</v>
      </c>
      <c r="D19" s="73" t="s">
        <v>3</v>
      </c>
      <c r="E19" s="72" t="s">
        <v>1</v>
      </c>
      <c r="F19" s="71" t="s">
        <v>2</v>
      </c>
      <c r="G19" s="70" t="s">
        <v>3</v>
      </c>
      <c r="H19" s="99" t="s">
        <v>1</v>
      </c>
      <c r="I19" s="98" t="s">
        <v>2</v>
      </c>
      <c r="J19" s="97" t="s">
        <v>3</v>
      </c>
    </row>
    <row r="20" spans="1:10" ht="13.5" thickBot="1">
      <c r="A20" s="96" t="str">
        <f aca="true" t="shared" si="1" ref="A20:A29">A6</f>
        <v>BAINS LES BAINS</v>
      </c>
      <c r="B20" s="47"/>
      <c r="C20" s="66"/>
      <c r="D20" s="65">
        <v>50</v>
      </c>
      <c r="E20" s="47"/>
      <c r="F20" s="66"/>
      <c r="G20" s="65"/>
      <c r="H20" s="47"/>
      <c r="I20" s="66"/>
      <c r="J20" s="65"/>
    </row>
    <row r="21" spans="1:10" ht="13.5" thickBot="1">
      <c r="A21" s="96" t="str">
        <f t="shared" si="1"/>
        <v>GERARDMER BRUYERES</v>
      </c>
      <c r="B21" s="92">
        <v>10000</v>
      </c>
      <c r="C21" s="91">
        <v>5170</v>
      </c>
      <c r="D21" s="90">
        <v>600</v>
      </c>
      <c r="E21" s="92"/>
      <c r="F21" s="91"/>
      <c r="G21" s="90">
        <v>12</v>
      </c>
      <c r="H21" s="92">
        <v>300</v>
      </c>
      <c r="I21" s="91"/>
      <c r="J21" s="90">
        <v>12</v>
      </c>
    </row>
    <row r="22" spans="1:10" ht="13.5" thickBot="1">
      <c r="A22" s="96" t="str">
        <f t="shared" si="1"/>
        <v>PLOMBIERES REMIREMONT</v>
      </c>
      <c r="B22" s="69"/>
      <c r="C22" s="68"/>
      <c r="D22" s="67"/>
      <c r="E22" s="69"/>
      <c r="F22" s="68"/>
      <c r="G22" s="67"/>
      <c r="H22" s="69">
        <v>2400</v>
      </c>
      <c r="I22" s="68"/>
      <c r="J22" s="67"/>
    </row>
    <row r="23" spans="1:10" ht="13.5" thickBot="1">
      <c r="A23" s="96" t="str">
        <f t="shared" si="1"/>
        <v>SAINT DIE</v>
      </c>
      <c r="B23" s="69">
        <v>3000</v>
      </c>
      <c r="C23" s="68"/>
      <c r="D23" s="67">
        <v>50</v>
      </c>
      <c r="E23" s="69"/>
      <c r="F23" s="68"/>
      <c r="G23" s="67"/>
      <c r="H23" s="69">
        <v>688</v>
      </c>
      <c r="I23" s="68"/>
      <c r="J23" s="67"/>
    </row>
    <row r="24" spans="1:10" ht="13.5" thickBot="1">
      <c r="A24" s="96" t="str">
        <f t="shared" si="1"/>
        <v>Club 5</v>
      </c>
      <c r="B24" s="86"/>
      <c r="C24" s="85"/>
      <c r="D24" s="84"/>
      <c r="E24" s="86"/>
      <c r="F24" s="85"/>
      <c r="G24" s="84"/>
      <c r="H24" s="86"/>
      <c r="I24" s="85"/>
      <c r="J24" s="84"/>
    </row>
    <row r="25" spans="1:10" ht="13.5" thickBot="1">
      <c r="A25" s="96" t="str">
        <f t="shared" si="1"/>
        <v>Club 6</v>
      </c>
      <c r="B25" s="92"/>
      <c r="C25" s="91"/>
      <c r="D25" s="90"/>
      <c r="E25" s="92"/>
      <c r="F25" s="91"/>
      <c r="G25" s="90"/>
      <c r="H25" s="92"/>
      <c r="I25" s="91"/>
      <c r="J25" s="90"/>
    </row>
    <row r="26" spans="1:10" ht="13.5" thickBot="1">
      <c r="A26" s="96" t="str">
        <f t="shared" si="1"/>
        <v>Club 7</v>
      </c>
      <c r="B26" s="69"/>
      <c r="C26" s="68"/>
      <c r="D26" s="67"/>
      <c r="E26" s="69"/>
      <c r="F26" s="68"/>
      <c r="G26" s="67"/>
      <c r="H26" s="69"/>
      <c r="I26" s="68"/>
      <c r="J26" s="67"/>
    </row>
    <row r="27" spans="1:10" ht="13.5" thickBot="1">
      <c r="A27" s="96" t="str">
        <f t="shared" si="1"/>
        <v>Club 8</v>
      </c>
      <c r="B27" s="69"/>
      <c r="C27" s="68"/>
      <c r="D27" s="67"/>
      <c r="E27" s="69"/>
      <c r="F27" s="68"/>
      <c r="G27" s="67"/>
      <c r="H27" s="69"/>
      <c r="I27" s="68"/>
      <c r="J27" s="67"/>
    </row>
    <row r="28" spans="1:10" ht="13.5" thickBot="1">
      <c r="A28" s="96" t="str">
        <f t="shared" si="1"/>
        <v>Club 9</v>
      </c>
      <c r="B28" s="86"/>
      <c r="C28" s="85"/>
      <c r="D28" s="84"/>
      <c r="E28" s="86"/>
      <c r="F28" s="85"/>
      <c r="G28" s="84"/>
      <c r="H28" s="86"/>
      <c r="I28" s="85"/>
      <c r="J28" s="84"/>
    </row>
    <row r="29" spans="1:10" ht="13.5" thickBot="1">
      <c r="A29" s="96" t="str">
        <f t="shared" si="1"/>
        <v>Club 10</v>
      </c>
      <c r="B29" s="64"/>
      <c r="C29" s="63"/>
      <c r="D29" s="62"/>
      <c r="E29" s="64"/>
      <c r="F29" s="63"/>
      <c r="G29" s="62"/>
      <c r="H29" s="64"/>
      <c r="I29" s="63"/>
      <c r="J29" s="62"/>
    </row>
    <row r="30" spans="1:10" ht="13.5" thickBot="1">
      <c r="A30" s="10" t="s">
        <v>4</v>
      </c>
      <c r="B30" s="61">
        <f aca="true" t="shared" si="2" ref="B30:J30">SUM(B20:B29)</f>
        <v>13000</v>
      </c>
      <c r="C30" s="61">
        <f t="shared" si="2"/>
        <v>5170</v>
      </c>
      <c r="D30" s="61">
        <f t="shared" si="2"/>
        <v>700</v>
      </c>
      <c r="E30" s="61">
        <f t="shared" si="2"/>
        <v>0</v>
      </c>
      <c r="F30" s="61">
        <f t="shared" si="2"/>
        <v>0</v>
      </c>
      <c r="G30" s="61">
        <f t="shared" si="2"/>
        <v>12</v>
      </c>
      <c r="H30" s="61">
        <f t="shared" si="2"/>
        <v>3388</v>
      </c>
      <c r="I30" s="61">
        <f t="shared" si="2"/>
        <v>0</v>
      </c>
      <c r="J30" s="61">
        <f t="shared" si="2"/>
        <v>12</v>
      </c>
    </row>
    <row r="31" ht="13.5" thickBot="1"/>
    <row r="32" spans="1:7" ht="12.75">
      <c r="A32" s="372" t="s">
        <v>0</v>
      </c>
      <c r="B32" s="357" t="s">
        <v>42</v>
      </c>
      <c r="C32" s="358"/>
      <c r="D32" s="359"/>
      <c r="E32" s="357" t="s">
        <v>43</v>
      </c>
      <c r="F32" s="358"/>
      <c r="G32" s="359"/>
    </row>
    <row r="33" spans="1:10" ht="13.5" thickBot="1">
      <c r="A33" s="373"/>
      <c r="B33" s="74" t="s">
        <v>1</v>
      </c>
      <c r="C33" s="71" t="s">
        <v>2</v>
      </c>
      <c r="D33" s="73" t="s">
        <v>3</v>
      </c>
      <c r="E33" s="72" t="s">
        <v>1</v>
      </c>
      <c r="F33" s="71" t="s">
        <v>2</v>
      </c>
      <c r="G33" s="70" t="s">
        <v>3</v>
      </c>
      <c r="H33" s="40"/>
      <c r="I33" s="42"/>
      <c r="J33" s="42"/>
    </row>
    <row r="34" spans="1:10" ht="13.5" thickBot="1">
      <c r="A34" s="18" t="str">
        <f aca="true" t="shared" si="3" ref="A34:A43">A6</f>
        <v>BAINS LES BAINS</v>
      </c>
      <c r="B34" s="47">
        <v>458</v>
      </c>
      <c r="C34" s="66"/>
      <c r="D34" s="95">
        <v>10</v>
      </c>
      <c r="E34" s="47"/>
      <c r="F34" s="66"/>
      <c r="G34" s="65"/>
      <c r="H34" s="60"/>
      <c r="I34" s="39"/>
      <c r="J34" s="39"/>
    </row>
    <row r="35" spans="1:10" ht="13.5" thickBot="1">
      <c r="A35" s="18" t="str">
        <f t="shared" si="3"/>
        <v>GERARDMER BRUYERES</v>
      </c>
      <c r="B35" s="92"/>
      <c r="C35" s="94">
        <v>286</v>
      </c>
      <c r="D35" s="93">
        <v>40</v>
      </c>
      <c r="E35" s="92"/>
      <c r="F35" s="91"/>
      <c r="G35" s="90"/>
      <c r="H35" s="60"/>
      <c r="I35" s="39"/>
      <c r="J35" s="39"/>
    </row>
    <row r="36" spans="1:10" ht="13.5" thickBot="1">
      <c r="A36" s="18" t="str">
        <f t="shared" si="3"/>
        <v>PLOMBIERES REMIREMONT</v>
      </c>
      <c r="B36" s="69">
        <v>400</v>
      </c>
      <c r="C36" s="68"/>
      <c r="D36" s="88"/>
      <c r="E36" s="69"/>
      <c r="F36" s="68"/>
      <c r="G36" s="67"/>
      <c r="H36" s="60"/>
      <c r="I36" s="39"/>
      <c r="J36" s="39"/>
    </row>
    <row r="37" spans="1:10" ht="13.5" thickBot="1">
      <c r="A37" s="18" t="str">
        <f t="shared" si="3"/>
        <v>SAINT DIE</v>
      </c>
      <c r="B37" s="69"/>
      <c r="C37" s="89"/>
      <c r="D37" s="88"/>
      <c r="E37" s="69"/>
      <c r="F37" s="68"/>
      <c r="G37" s="67"/>
      <c r="H37" s="60"/>
      <c r="I37" s="39"/>
      <c r="J37" s="39"/>
    </row>
    <row r="38" spans="1:10" ht="13.5" thickBot="1">
      <c r="A38" s="18" t="str">
        <f t="shared" si="3"/>
        <v>Club 5</v>
      </c>
      <c r="B38" s="86"/>
      <c r="C38" s="85"/>
      <c r="D38" s="87"/>
      <c r="E38" s="86"/>
      <c r="F38" s="85"/>
      <c r="G38" s="84"/>
      <c r="H38" s="60"/>
      <c r="I38" s="39"/>
      <c r="J38" s="39"/>
    </row>
    <row r="39" spans="1:10" ht="13.5" thickBot="1">
      <c r="A39" s="18" t="str">
        <f t="shared" si="3"/>
        <v>Club 6</v>
      </c>
      <c r="B39" s="92"/>
      <c r="C39" s="94"/>
      <c r="D39" s="93"/>
      <c r="E39" s="92"/>
      <c r="F39" s="91"/>
      <c r="G39" s="90"/>
      <c r="H39" s="60"/>
      <c r="I39" s="39"/>
      <c r="J39" s="39"/>
    </row>
    <row r="40" spans="1:10" ht="13.5" thickBot="1">
      <c r="A40" s="18" t="str">
        <f t="shared" si="3"/>
        <v>Club 7</v>
      </c>
      <c r="B40" s="69"/>
      <c r="C40" s="68"/>
      <c r="D40" s="88"/>
      <c r="E40" s="69"/>
      <c r="F40" s="68"/>
      <c r="G40" s="67"/>
      <c r="H40" s="60"/>
      <c r="I40" s="39"/>
      <c r="J40" s="39"/>
    </row>
    <row r="41" spans="1:10" ht="13.5" thickBot="1">
      <c r="A41" s="18" t="str">
        <f t="shared" si="3"/>
        <v>Club 8</v>
      </c>
      <c r="B41" s="69"/>
      <c r="C41" s="89"/>
      <c r="D41" s="88"/>
      <c r="E41" s="69"/>
      <c r="F41" s="68"/>
      <c r="G41" s="67"/>
      <c r="H41" s="60"/>
      <c r="I41" s="39"/>
      <c r="J41" s="39"/>
    </row>
    <row r="42" spans="1:10" ht="13.5" thickBot="1">
      <c r="A42" s="18" t="str">
        <f t="shared" si="3"/>
        <v>Club 9</v>
      </c>
      <c r="B42" s="86"/>
      <c r="C42" s="85"/>
      <c r="D42" s="87"/>
      <c r="E42" s="86"/>
      <c r="F42" s="85"/>
      <c r="G42" s="84"/>
      <c r="H42" s="60"/>
      <c r="I42" s="39"/>
      <c r="J42" s="39"/>
    </row>
    <row r="43" spans="1:10" ht="13.5" thickBot="1">
      <c r="A43" s="18" t="str">
        <f t="shared" si="3"/>
        <v>Club 10</v>
      </c>
      <c r="B43" s="64"/>
      <c r="C43" s="83"/>
      <c r="D43" s="82"/>
      <c r="E43" s="64"/>
      <c r="F43" s="63"/>
      <c r="G43" s="62"/>
      <c r="H43" s="60"/>
      <c r="I43" s="39"/>
      <c r="J43" s="39"/>
    </row>
    <row r="44" spans="1:10" ht="13.5" thickBot="1">
      <c r="A44" s="10" t="s">
        <v>4</v>
      </c>
      <c r="B44" s="61">
        <f aca="true" t="shared" si="4" ref="B44:G44">SUM(B34:B43)</f>
        <v>858</v>
      </c>
      <c r="C44" s="61">
        <f t="shared" si="4"/>
        <v>286</v>
      </c>
      <c r="D44" s="61">
        <f t="shared" si="4"/>
        <v>50</v>
      </c>
      <c r="E44" s="61">
        <f t="shared" si="4"/>
        <v>0</v>
      </c>
      <c r="F44" s="61">
        <f t="shared" si="4"/>
        <v>0</v>
      </c>
      <c r="G44" s="61">
        <f t="shared" si="4"/>
        <v>0</v>
      </c>
      <c r="H44" s="60"/>
      <c r="I44" s="39"/>
      <c r="J44" s="39"/>
    </row>
    <row r="45" ht="13.5" thickBot="1"/>
    <row r="46" spans="1:10" ht="12.75">
      <c r="A46" s="380" t="s">
        <v>0</v>
      </c>
      <c r="B46" s="365" t="s">
        <v>76</v>
      </c>
      <c r="C46" s="382" t="s">
        <v>21</v>
      </c>
      <c r="D46" s="358"/>
      <c r="E46" s="383"/>
      <c r="F46" s="360" t="s">
        <v>6</v>
      </c>
      <c r="G46" s="361"/>
      <c r="H46" s="362"/>
      <c r="I46" s="363" t="s">
        <v>5</v>
      </c>
      <c r="J46" s="364"/>
    </row>
    <row r="47" spans="1:10" ht="13.5" thickBot="1">
      <c r="A47" s="381"/>
      <c r="B47" s="366"/>
      <c r="C47" s="20" t="s">
        <v>1</v>
      </c>
      <c r="D47" s="20" t="s">
        <v>2</v>
      </c>
      <c r="E47" s="22" t="s">
        <v>3</v>
      </c>
      <c r="F47" s="21" t="s">
        <v>1</v>
      </c>
      <c r="G47" s="20" t="s">
        <v>2</v>
      </c>
      <c r="H47" s="19" t="s">
        <v>3</v>
      </c>
      <c r="I47" s="367" t="s">
        <v>7</v>
      </c>
      <c r="J47" s="368"/>
    </row>
    <row r="48" spans="1:10" ht="13.5" thickBot="1">
      <c r="A48" s="18" t="str">
        <f aca="true" t="shared" si="5" ref="A48:A57">A6</f>
        <v>BAINS LES BAINS</v>
      </c>
      <c r="B48" s="80">
        <v>14</v>
      </c>
      <c r="C48" s="78">
        <f aca="true" t="shared" si="6" ref="C48:C57">B6+E6+H6+B20+E20+H20+B34+E34</f>
        <v>1658</v>
      </c>
      <c r="D48" s="15">
        <f aca="true" t="shared" si="7" ref="D48:D57">C6+F6+I6+C20+F20+I20+C34+F34</f>
        <v>0</v>
      </c>
      <c r="E48" s="77">
        <f aca="true" t="shared" si="8" ref="E48:E57">D6+G6+J6+D20+G20+J20+D34+G34</f>
        <v>150</v>
      </c>
      <c r="F48" s="13">
        <f aca="true" t="shared" si="9" ref="F48:F58">IF($B48=0,"",C48/$B48)</f>
        <v>118.42857142857143</v>
      </c>
      <c r="G48" s="13">
        <f aca="true" t="shared" si="10" ref="G48:G58">IF($B48=0,"",D48/$B48)</f>
        <v>0</v>
      </c>
      <c r="H48" s="12">
        <f aca="true" t="shared" si="11" ref="H48:H58">IF($B48=0,"",E48/$B48)</f>
        <v>10.714285714285714</v>
      </c>
      <c r="I48" s="374">
        <f aca="true" t="shared" si="12" ref="I48:I57">C48+D48</f>
        <v>1658</v>
      </c>
      <c r="J48" s="375"/>
    </row>
    <row r="49" spans="1:10" ht="13.5" thickBot="1">
      <c r="A49" s="18" t="str">
        <f t="shared" si="5"/>
        <v>GERARDMER BRUYERES</v>
      </c>
      <c r="B49" s="81">
        <v>13</v>
      </c>
      <c r="C49" s="78">
        <f t="shared" si="6"/>
        <v>11300</v>
      </c>
      <c r="D49" s="15">
        <f t="shared" si="7"/>
        <v>5943</v>
      </c>
      <c r="E49" s="77">
        <f t="shared" si="8"/>
        <v>752</v>
      </c>
      <c r="F49" s="13">
        <f t="shared" si="9"/>
        <v>869.2307692307693</v>
      </c>
      <c r="G49" s="13">
        <f t="shared" si="10"/>
        <v>457.15384615384613</v>
      </c>
      <c r="H49" s="12">
        <f t="shared" si="11"/>
        <v>57.84615384615385</v>
      </c>
      <c r="I49" s="374">
        <f t="shared" si="12"/>
        <v>17243</v>
      </c>
      <c r="J49" s="375"/>
    </row>
    <row r="50" spans="1:10" ht="13.5" thickBot="1">
      <c r="A50" s="18" t="str">
        <f t="shared" si="5"/>
        <v>PLOMBIERES REMIREMONT</v>
      </c>
      <c r="B50" s="80">
        <v>20</v>
      </c>
      <c r="C50" s="78">
        <f t="shared" si="6"/>
        <v>3150</v>
      </c>
      <c r="D50" s="15">
        <f t="shared" si="7"/>
        <v>0</v>
      </c>
      <c r="E50" s="77">
        <f t="shared" si="8"/>
        <v>315</v>
      </c>
      <c r="F50" s="13">
        <f t="shared" si="9"/>
        <v>157.5</v>
      </c>
      <c r="G50" s="13">
        <f t="shared" si="10"/>
        <v>0</v>
      </c>
      <c r="H50" s="12">
        <f t="shared" si="11"/>
        <v>15.75</v>
      </c>
      <c r="I50" s="374">
        <f t="shared" si="12"/>
        <v>3150</v>
      </c>
      <c r="J50" s="375"/>
    </row>
    <row r="51" spans="1:10" ht="13.5" thickBot="1">
      <c r="A51" s="18" t="str">
        <f t="shared" si="5"/>
        <v>SAINT DIE</v>
      </c>
      <c r="B51" s="81">
        <v>15</v>
      </c>
      <c r="C51" s="78">
        <f t="shared" si="6"/>
        <v>3688</v>
      </c>
      <c r="D51" s="15">
        <f t="shared" si="7"/>
        <v>0</v>
      </c>
      <c r="E51" s="77">
        <f t="shared" si="8"/>
        <v>50</v>
      </c>
      <c r="F51" s="13">
        <f t="shared" si="9"/>
        <v>245.86666666666667</v>
      </c>
      <c r="G51" s="13">
        <f t="shared" si="10"/>
        <v>0</v>
      </c>
      <c r="H51" s="12">
        <f t="shared" si="11"/>
        <v>3.3333333333333335</v>
      </c>
      <c r="I51" s="374">
        <f t="shared" si="12"/>
        <v>3688</v>
      </c>
      <c r="J51" s="375"/>
    </row>
    <row r="52" spans="1:10" ht="13.5" thickBot="1">
      <c r="A52" s="18" t="str">
        <f t="shared" si="5"/>
        <v>Club 5</v>
      </c>
      <c r="B52" s="80"/>
      <c r="C52" s="78">
        <f t="shared" si="6"/>
        <v>0</v>
      </c>
      <c r="D52" s="15">
        <f t="shared" si="7"/>
        <v>0</v>
      </c>
      <c r="E52" s="77">
        <f t="shared" si="8"/>
        <v>0</v>
      </c>
      <c r="F52" s="13">
        <f t="shared" si="9"/>
      </c>
      <c r="G52" s="13">
        <f t="shared" si="10"/>
      </c>
      <c r="H52" s="12">
        <f t="shared" si="11"/>
      </c>
      <c r="I52" s="374">
        <f t="shared" si="12"/>
        <v>0</v>
      </c>
      <c r="J52" s="375"/>
    </row>
    <row r="53" spans="1:10" ht="13.5" thickBot="1">
      <c r="A53" s="18" t="str">
        <f t="shared" si="5"/>
        <v>Club 6</v>
      </c>
      <c r="B53" s="81"/>
      <c r="C53" s="78">
        <f t="shared" si="6"/>
        <v>0</v>
      </c>
      <c r="D53" s="15">
        <f t="shared" si="7"/>
        <v>0</v>
      </c>
      <c r="E53" s="77">
        <f t="shared" si="8"/>
        <v>0</v>
      </c>
      <c r="F53" s="13">
        <f t="shared" si="9"/>
      </c>
      <c r="G53" s="13">
        <f t="shared" si="10"/>
      </c>
      <c r="H53" s="12">
        <f t="shared" si="11"/>
      </c>
      <c r="I53" s="374">
        <f t="shared" si="12"/>
        <v>0</v>
      </c>
      <c r="J53" s="375"/>
    </row>
    <row r="54" spans="1:10" ht="13.5" thickBot="1">
      <c r="A54" s="18" t="str">
        <f t="shared" si="5"/>
        <v>Club 7</v>
      </c>
      <c r="B54" s="80"/>
      <c r="C54" s="78">
        <f t="shared" si="6"/>
        <v>0</v>
      </c>
      <c r="D54" s="15">
        <f t="shared" si="7"/>
        <v>0</v>
      </c>
      <c r="E54" s="77">
        <f t="shared" si="8"/>
        <v>0</v>
      </c>
      <c r="F54" s="13">
        <f t="shared" si="9"/>
      </c>
      <c r="G54" s="13">
        <f t="shared" si="10"/>
      </c>
      <c r="H54" s="12">
        <f t="shared" si="11"/>
      </c>
      <c r="I54" s="374">
        <f t="shared" si="12"/>
        <v>0</v>
      </c>
      <c r="J54" s="375"/>
    </row>
    <row r="55" spans="1:10" ht="13.5" thickBot="1">
      <c r="A55" s="18" t="str">
        <f t="shared" si="5"/>
        <v>Club 8</v>
      </c>
      <c r="B55" s="81"/>
      <c r="C55" s="78">
        <f t="shared" si="6"/>
        <v>0</v>
      </c>
      <c r="D55" s="15">
        <f t="shared" si="7"/>
        <v>0</v>
      </c>
      <c r="E55" s="77">
        <f t="shared" si="8"/>
        <v>0</v>
      </c>
      <c r="F55" s="13">
        <f t="shared" si="9"/>
      </c>
      <c r="G55" s="13">
        <f t="shared" si="10"/>
      </c>
      <c r="H55" s="12">
        <f t="shared" si="11"/>
      </c>
      <c r="I55" s="374">
        <f t="shared" si="12"/>
        <v>0</v>
      </c>
      <c r="J55" s="375"/>
    </row>
    <row r="56" spans="1:10" ht="13.5" thickBot="1">
      <c r="A56" s="18" t="str">
        <f t="shared" si="5"/>
        <v>Club 9</v>
      </c>
      <c r="B56" s="80"/>
      <c r="C56" s="78">
        <f t="shared" si="6"/>
        <v>0</v>
      </c>
      <c r="D56" s="15">
        <f t="shared" si="7"/>
        <v>0</v>
      </c>
      <c r="E56" s="77">
        <f t="shared" si="8"/>
        <v>0</v>
      </c>
      <c r="F56" s="13">
        <f t="shared" si="9"/>
      </c>
      <c r="G56" s="13">
        <f t="shared" si="10"/>
      </c>
      <c r="H56" s="12">
        <f t="shared" si="11"/>
      </c>
      <c r="I56" s="374">
        <f t="shared" si="12"/>
        <v>0</v>
      </c>
      <c r="J56" s="375"/>
    </row>
    <row r="57" spans="1:10" ht="13.5" thickBot="1">
      <c r="A57" s="18" t="str">
        <f t="shared" si="5"/>
        <v>Club 10</v>
      </c>
      <c r="B57" s="79"/>
      <c r="C57" s="78">
        <f t="shared" si="6"/>
        <v>0</v>
      </c>
      <c r="D57" s="15">
        <f t="shared" si="7"/>
        <v>0</v>
      </c>
      <c r="E57" s="77">
        <f t="shared" si="8"/>
        <v>0</v>
      </c>
      <c r="F57" s="13">
        <f t="shared" si="9"/>
      </c>
      <c r="G57" s="13">
        <f t="shared" si="10"/>
      </c>
      <c r="H57" s="12">
        <f t="shared" si="11"/>
      </c>
      <c r="I57" s="374">
        <f t="shared" si="12"/>
        <v>0</v>
      </c>
      <c r="J57" s="375"/>
    </row>
    <row r="58" spans="1:10" ht="13.5" thickBot="1">
      <c r="A58" s="34" t="s">
        <v>4</v>
      </c>
      <c r="B58" s="76">
        <f>SUM(B48:B57)</f>
        <v>62</v>
      </c>
      <c r="C58" s="55">
        <f>SUM(C48:C57)</f>
        <v>19796</v>
      </c>
      <c r="D58" s="32">
        <f>SUM(D48:D57)</f>
        <v>5943</v>
      </c>
      <c r="E58" s="75">
        <f>SUM(E48:E57)</f>
        <v>1267</v>
      </c>
      <c r="F58" s="6">
        <f t="shared" si="9"/>
        <v>319.2903225806452</v>
      </c>
      <c r="G58" s="6">
        <f t="shared" si="10"/>
        <v>95.85483870967742</v>
      </c>
      <c r="H58" s="5">
        <f t="shared" si="11"/>
        <v>20.43548387096774</v>
      </c>
      <c r="I58" s="378">
        <f>SUM(I48:J57)</f>
        <v>25739</v>
      </c>
      <c r="J58" s="379"/>
    </row>
    <row r="64" ht="13.5" thickBot="1"/>
    <row r="65" spans="1:10" ht="18.75" thickBot="1">
      <c r="A65" s="52" t="str">
        <f>A2</f>
        <v>ZONE 71</v>
      </c>
      <c r="B65" s="354" t="s">
        <v>47</v>
      </c>
      <c r="C65" s="355"/>
      <c r="D65" s="355"/>
      <c r="E65" s="355"/>
      <c r="F65" s="355"/>
      <c r="G65" s="355"/>
      <c r="H65" s="355"/>
      <c r="I65" s="355"/>
      <c r="J65" s="356"/>
    </row>
    <row r="66" spans="2:10" ht="13.5" thickBot="1"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372" t="s">
        <v>0</v>
      </c>
      <c r="B67" s="385" t="s">
        <v>44</v>
      </c>
      <c r="C67" s="358"/>
      <c r="D67" s="359"/>
      <c r="E67" s="385" t="s">
        <v>45</v>
      </c>
      <c r="F67" s="358"/>
      <c r="G67" s="359"/>
      <c r="H67" s="376"/>
      <c r="I67" s="377"/>
      <c r="J67" s="377"/>
    </row>
    <row r="68" spans="1:10" ht="13.5" thickBot="1">
      <c r="A68" s="373"/>
      <c r="B68" s="74" t="s">
        <v>1</v>
      </c>
      <c r="C68" s="71" t="s">
        <v>2</v>
      </c>
      <c r="D68" s="73" t="s">
        <v>3</v>
      </c>
      <c r="E68" s="74" t="s">
        <v>1</v>
      </c>
      <c r="F68" s="71" t="s">
        <v>2</v>
      </c>
      <c r="G68" s="73" t="s">
        <v>3</v>
      </c>
      <c r="H68" s="40"/>
      <c r="I68" s="42"/>
      <c r="J68" s="42"/>
    </row>
    <row r="69" spans="1:10" ht="13.5" thickBot="1">
      <c r="A69" s="18" t="str">
        <f aca="true" t="shared" si="13" ref="A69:A78">A6</f>
        <v>BAINS LES BAINS</v>
      </c>
      <c r="B69" s="47"/>
      <c r="C69" s="66"/>
      <c r="D69" s="65"/>
      <c r="E69" s="47"/>
      <c r="F69" s="66"/>
      <c r="G69" s="65"/>
      <c r="H69" s="60"/>
      <c r="I69" s="39"/>
      <c r="J69" s="39"/>
    </row>
    <row r="70" spans="1:10" ht="13.5" thickBot="1">
      <c r="A70" s="18" t="str">
        <f t="shared" si="13"/>
        <v>GERARDMER BRUYERES</v>
      </c>
      <c r="B70" s="69"/>
      <c r="C70" s="68"/>
      <c r="D70" s="67"/>
      <c r="E70" s="69"/>
      <c r="F70" s="68"/>
      <c r="G70" s="67"/>
      <c r="H70" s="60"/>
      <c r="I70" s="39"/>
      <c r="J70" s="39"/>
    </row>
    <row r="71" spans="1:10" ht="13.5" thickBot="1">
      <c r="A71" s="18" t="str">
        <f t="shared" si="13"/>
        <v>PLOMBIERES REMIREMONT</v>
      </c>
      <c r="B71" s="47"/>
      <c r="C71" s="66"/>
      <c r="D71" s="65"/>
      <c r="E71" s="47"/>
      <c r="F71" s="66"/>
      <c r="G71" s="65"/>
      <c r="H71" s="60"/>
      <c r="I71" s="39"/>
      <c r="J71" s="39"/>
    </row>
    <row r="72" spans="1:10" ht="13.5" thickBot="1">
      <c r="A72" s="18" t="str">
        <f t="shared" si="13"/>
        <v>SAINT DIE</v>
      </c>
      <c r="B72" s="69"/>
      <c r="C72" s="68"/>
      <c r="D72" s="67"/>
      <c r="E72" s="69"/>
      <c r="F72" s="68"/>
      <c r="G72" s="67"/>
      <c r="H72" s="60"/>
      <c r="I72" s="39"/>
      <c r="J72" s="39"/>
    </row>
    <row r="73" spans="1:10" ht="13.5" thickBot="1">
      <c r="A73" s="18" t="str">
        <f t="shared" si="13"/>
        <v>Club 5</v>
      </c>
      <c r="B73" s="47"/>
      <c r="C73" s="66"/>
      <c r="D73" s="65"/>
      <c r="E73" s="47"/>
      <c r="F73" s="66"/>
      <c r="G73" s="65"/>
      <c r="H73" s="60"/>
      <c r="I73" s="39"/>
      <c r="J73" s="39"/>
    </row>
    <row r="74" spans="1:10" ht="13.5" thickBot="1">
      <c r="A74" s="18" t="str">
        <f t="shared" si="13"/>
        <v>Club 6</v>
      </c>
      <c r="B74" s="69"/>
      <c r="C74" s="68"/>
      <c r="D74" s="67"/>
      <c r="E74" s="69"/>
      <c r="F74" s="68"/>
      <c r="G74" s="67"/>
      <c r="H74" s="60"/>
      <c r="I74" s="39"/>
      <c r="J74" s="39"/>
    </row>
    <row r="75" spans="1:10" ht="13.5" thickBot="1">
      <c r="A75" s="18" t="str">
        <f t="shared" si="13"/>
        <v>Club 7</v>
      </c>
      <c r="B75" s="47"/>
      <c r="C75" s="66"/>
      <c r="D75" s="65"/>
      <c r="E75" s="47"/>
      <c r="F75" s="66"/>
      <c r="G75" s="65"/>
      <c r="H75" s="60"/>
      <c r="I75" s="39"/>
      <c r="J75" s="39"/>
    </row>
    <row r="76" spans="1:10" ht="13.5" thickBot="1">
      <c r="A76" s="18" t="str">
        <f t="shared" si="13"/>
        <v>Club 8</v>
      </c>
      <c r="B76" s="69"/>
      <c r="C76" s="68"/>
      <c r="D76" s="67"/>
      <c r="E76" s="69"/>
      <c r="F76" s="68"/>
      <c r="G76" s="67"/>
      <c r="H76" s="60"/>
      <c r="I76" s="39"/>
      <c r="J76" s="39"/>
    </row>
    <row r="77" spans="1:10" ht="13.5" thickBot="1">
      <c r="A77" s="18" t="str">
        <f t="shared" si="13"/>
        <v>Club 9</v>
      </c>
      <c r="B77" s="47"/>
      <c r="C77" s="66"/>
      <c r="D77" s="65"/>
      <c r="E77" s="47"/>
      <c r="F77" s="66"/>
      <c r="G77" s="65"/>
      <c r="H77" s="60"/>
      <c r="I77" s="39"/>
      <c r="J77" s="39"/>
    </row>
    <row r="78" spans="1:10" ht="13.5" thickBot="1">
      <c r="A78" s="18" t="str">
        <f t="shared" si="13"/>
        <v>Club 10</v>
      </c>
      <c r="B78" s="64"/>
      <c r="C78" s="63"/>
      <c r="D78" s="62"/>
      <c r="E78" s="64"/>
      <c r="F78" s="63"/>
      <c r="G78" s="62"/>
      <c r="H78" s="60"/>
      <c r="I78" s="39"/>
      <c r="J78" s="39"/>
    </row>
    <row r="79" spans="1:10" ht="13.5" thickBot="1">
      <c r="A79" s="10" t="s">
        <v>4</v>
      </c>
      <c r="B79" s="61">
        <f aca="true" t="shared" si="14" ref="B79:G79">SUM(B69:B78)</f>
        <v>0</v>
      </c>
      <c r="C79" s="61">
        <f t="shared" si="14"/>
        <v>0</v>
      </c>
      <c r="D79" s="61">
        <f t="shared" si="14"/>
        <v>0</v>
      </c>
      <c r="E79" s="61">
        <f t="shared" si="14"/>
        <v>0</v>
      </c>
      <c r="F79" s="61">
        <f t="shared" si="14"/>
        <v>0</v>
      </c>
      <c r="G79" s="61">
        <f t="shared" si="14"/>
        <v>0</v>
      </c>
      <c r="H79" s="60"/>
      <c r="I79" s="39"/>
      <c r="J79" s="39"/>
    </row>
    <row r="80" ht="13.5" thickBot="1"/>
    <row r="81" spans="1:10" ht="12.75">
      <c r="A81" s="372" t="s">
        <v>0</v>
      </c>
      <c r="B81" s="357" t="s">
        <v>14</v>
      </c>
      <c r="C81" s="358"/>
      <c r="D81" s="359"/>
      <c r="E81" s="384" t="s">
        <v>46</v>
      </c>
      <c r="F81" s="358"/>
      <c r="G81" s="383"/>
      <c r="H81" s="376"/>
      <c r="I81" s="377"/>
      <c r="J81" s="377"/>
    </row>
    <row r="82" spans="1:10" ht="13.5" thickBot="1">
      <c r="A82" s="373"/>
      <c r="B82" s="74" t="s">
        <v>1</v>
      </c>
      <c r="C82" s="71" t="s">
        <v>2</v>
      </c>
      <c r="D82" s="73" t="s">
        <v>3</v>
      </c>
      <c r="E82" s="72" t="s">
        <v>1</v>
      </c>
      <c r="F82" s="71" t="s">
        <v>2</v>
      </c>
      <c r="G82" s="70" t="s">
        <v>3</v>
      </c>
      <c r="H82" s="40"/>
      <c r="I82" s="42"/>
      <c r="J82" s="42"/>
    </row>
    <row r="83" spans="1:10" ht="13.5" thickBot="1">
      <c r="A83" s="18" t="str">
        <f aca="true" t="shared" si="15" ref="A83:A92">A6</f>
        <v>BAINS LES BAINS</v>
      </c>
      <c r="B83" s="47">
        <v>1008</v>
      </c>
      <c r="C83" s="66"/>
      <c r="D83" s="65">
        <v>60</v>
      </c>
      <c r="E83" s="47"/>
      <c r="F83" s="66"/>
      <c r="G83" s="65"/>
      <c r="H83" s="60"/>
      <c r="I83" s="39"/>
      <c r="J83" s="39"/>
    </row>
    <row r="84" spans="1:10" ht="13.5" thickBot="1">
      <c r="A84" s="18" t="str">
        <f t="shared" si="15"/>
        <v>GERARDMER BRUYERES</v>
      </c>
      <c r="B84" s="69"/>
      <c r="C84" s="68">
        <v>200</v>
      </c>
      <c r="D84" s="67">
        <v>40</v>
      </c>
      <c r="E84" s="69"/>
      <c r="F84" s="68"/>
      <c r="G84" s="67"/>
      <c r="H84" s="60"/>
      <c r="I84" s="39"/>
      <c r="J84" s="39"/>
    </row>
    <row r="85" spans="1:10" ht="13.5" thickBot="1">
      <c r="A85" s="18" t="str">
        <f t="shared" si="15"/>
        <v>PLOMBIERES REMIREMONT</v>
      </c>
      <c r="B85" s="47"/>
      <c r="C85" s="66"/>
      <c r="D85" s="65">
        <v>52</v>
      </c>
      <c r="E85" s="47"/>
      <c r="F85" s="66"/>
      <c r="G85" s="65"/>
      <c r="H85" s="60"/>
      <c r="I85" s="39"/>
      <c r="J85" s="39"/>
    </row>
    <row r="86" spans="1:10" ht="13.5" thickBot="1">
      <c r="A86" s="18" t="str">
        <f t="shared" si="15"/>
        <v>SAINT DIE</v>
      </c>
      <c r="B86" s="69"/>
      <c r="C86" s="68"/>
      <c r="D86" s="67"/>
      <c r="E86" s="69"/>
      <c r="F86" s="68"/>
      <c r="G86" s="67"/>
      <c r="H86" s="60"/>
      <c r="I86" s="39"/>
      <c r="J86" s="39"/>
    </row>
    <row r="87" spans="1:10" ht="13.5" thickBot="1">
      <c r="A87" s="18" t="str">
        <f t="shared" si="15"/>
        <v>Club 5</v>
      </c>
      <c r="B87" s="47"/>
      <c r="C87" s="66"/>
      <c r="D87" s="65"/>
      <c r="E87" s="47"/>
      <c r="F87" s="66"/>
      <c r="G87" s="65"/>
      <c r="H87" s="60"/>
      <c r="I87" s="39"/>
      <c r="J87" s="39"/>
    </row>
    <row r="88" spans="1:10" ht="13.5" thickBot="1">
      <c r="A88" s="18" t="str">
        <f t="shared" si="15"/>
        <v>Club 6</v>
      </c>
      <c r="B88" s="69"/>
      <c r="C88" s="68"/>
      <c r="D88" s="67"/>
      <c r="E88" s="69"/>
      <c r="F88" s="68"/>
      <c r="G88" s="67"/>
      <c r="H88" s="60"/>
      <c r="I88" s="39"/>
      <c r="J88" s="39"/>
    </row>
    <row r="89" spans="1:10" ht="13.5" thickBot="1">
      <c r="A89" s="18" t="str">
        <f t="shared" si="15"/>
        <v>Club 7</v>
      </c>
      <c r="B89" s="47"/>
      <c r="C89" s="66"/>
      <c r="D89" s="65"/>
      <c r="E89" s="47"/>
      <c r="F89" s="66"/>
      <c r="G89" s="65"/>
      <c r="H89" s="60"/>
      <c r="I89" s="39"/>
      <c r="J89" s="39"/>
    </row>
    <row r="90" spans="1:10" ht="13.5" thickBot="1">
      <c r="A90" s="18" t="str">
        <f t="shared" si="15"/>
        <v>Club 8</v>
      </c>
      <c r="B90" s="69"/>
      <c r="C90" s="68"/>
      <c r="D90" s="67"/>
      <c r="E90" s="69"/>
      <c r="F90" s="68"/>
      <c r="G90" s="67"/>
      <c r="H90" s="60"/>
      <c r="I90" s="39"/>
      <c r="J90" s="39"/>
    </row>
    <row r="91" spans="1:10" ht="13.5" thickBot="1">
      <c r="A91" s="18" t="str">
        <f t="shared" si="15"/>
        <v>Club 9</v>
      </c>
      <c r="B91" s="47"/>
      <c r="C91" s="66"/>
      <c r="D91" s="65"/>
      <c r="E91" s="47"/>
      <c r="F91" s="66"/>
      <c r="G91" s="65"/>
      <c r="H91" s="60"/>
      <c r="I91" s="39"/>
      <c r="J91" s="39"/>
    </row>
    <row r="92" spans="1:10" ht="13.5" thickBot="1">
      <c r="A92" s="18" t="str">
        <f t="shared" si="15"/>
        <v>Club 10</v>
      </c>
      <c r="B92" s="64"/>
      <c r="C92" s="63"/>
      <c r="D92" s="62"/>
      <c r="E92" s="64"/>
      <c r="F92" s="63"/>
      <c r="G92" s="62"/>
      <c r="H92" s="60"/>
      <c r="I92" s="39"/>
      <c r="J92" s="39"/>
    </row>
    <row r="93" spans="1:10" ht="13.5" thickBot="1">
      <c r="A93" s="10" t="s">
        <v>4</v>
      </c>
      <c r="B93" s="61">
        <f aca="true" t="shared" si="16" ref="B93:G93">SUM(B83:B92)</f>
        <v>1008</v>
      </c>
      <c r="C93" s="61">
        <f t="shared" si="16"/>
        <v>200</v>
      </c>
      <c r="D93" s="61">
        <f t="shared" si="16"/>
        <v>152</v>
      </c>
      <c r="E93" s="61">
        <f t="shared" si="16"/>
        <v>0</v>
      </c>
      <c r="F93" s="61">
        <f t="shared" si="16"/>
        <v>0</v>
      </c>
      <c r="G93" s="61">
        <f t="shared" si="16"/>
        <v>0</v>
      </c>
      <c r="H93" s="60"/>
      <c r="I93" s="39"/>
      <c r="J93" s="39"/>
    </row>
    <row r="95" ht="13.5" thickBot="1"/>
    <row r="96" spans="1:10" ht="12.75">
      <c r="A96" s="380" t="s">
        <v>0</v>
      </c>
      <c r="B96" s="365" t="s">
        <v>76</v>
      </c>
      <c r="C96" s="382" t="s">
        <v>20</v>
      </c>
      <c r="D96" s="358"/>
      <c r="E96" s="383"/>
      <c r="F96" s="360" t="s">
        <v>6</v>
      </c>
      <c r="G96" s="361"/>
      <c r="H96" s="362"/>
      <c r="I96" s="386" t="s">
        <v>5</v>
      </c>
      <c r="J96" s="364"/>
    </row>
    <row r="97" spans="1:10" ht="13.5" thickBot="1">
      <c r="A97" s="381"/>
      <c r="B97" s="366"/>
      <c r="C97" s="20" t="s">
        <v>1</v>
      </c>
      <c r="D97" s="20" t="s">
        <v>2</v>
      </c>
      <c r="E97" s="22" t="s">
        <v>3</v>
      </c>
      <c r="F97" s="21" t="s">
        <v>1</v>
      </c>
      <c r="G97" s="20" t="s">
        <v>2</v>
      </c>
      <c r="H97" s="19" t="s">
        <v>3</v>
      </c>
      <c r="I97" s="387" t="s">
        <v>7</v>
      </c>
      <c r="J97" s="368"/>
    </row>
    <row r="98" spans="1:10" ht="13.5" thickBot="1">
      <c r="A98" s="18" t="str">
        <f aca="true" t="shared" si="17" ref="A98:A107">A6</f>
        <v>BAINS LES BAINS</v>
      </c>
      <c r="B98" s="17">
        <f aca="true" t="shared" si="18" ref="B98:B107">B48</f>
        <v>14</v>
      </c>
      <c r="C98" s="16">
        <f aca="true" t="shared" si="19" ref="C98:C107">B69+E69+B83+E83</f>
        <v>1008</v>
      </c>
      <c r="D98" s="15">
        <f aca="true" t="shared" si="20" ref="D98:D107">C69+F69+C83+F83</f>
        <v>0</v>
      </c>
      <c r="E98" s="14">
        <f aca="true" t="shared" si="21" ref="E98:E107">D69+G69+D83+G83</f>
        <v>60</v>
      </c>
      <c r="F98" s="13">
        <f aca="true" t="shared" si="22" ref="F98:F108">IF($B98=0,"",C98/$B98)</f>
        <v>72</v>
      </c>
      <c r="G98" s="13">
        <f aca="true" t="shared" si="23" ref="G98:G108">IF($B98=0,"",D98/$B98)</f>
        <v>0</v>
      </c>
      <c r="H98" s="12">
        <f aca="true" t="shared" si="24" ref="H98:H108">IF($B98=0,"",E98/$B98)</f>
        <v>4.285714285714286</v>
      </c>
      <c r="I98" s="374">
        <f aca="true" t="shared" si="25" ref="I98:I107">C98+D98</f>
        <v>1008</v>
      </c>
      <c r="J98" s="375"/>
    </row>
    <row r="99" spans="1:10" ht="13.5" thickBot="1">
      <c r="A99" s="18" t="str">
        <f t="shared" si="17"/>
        <v>GERARDMER BRUYERES</v>
      </c>
      <c r="B99" s="17">
        <f t="shared" si="18"/>
        <v>13</v>
      </c>
      <c r="C99" s="16">
        <f t="shared" si="19"/>
        <v>0</v>
      </c>
      <c r="D99" s="15">
        <f t="shared" si="20"/>
        <v>200</v>
      </c>
      <c r="E99" s="14">
        <f t="shared" si="21"/>
        <v>40</v>
      </c>
      <c r="F99" s="13">
        <f t="shared" si="22"/>
        <v>0</v>
      </c>
      <c r="G99" s="13">
        <f t="shared" si="23"/>
        <v>15.384615384615385</v>
      </c>
      <c r="H99" s="12">
        <f t="shared" si="24"/>
        <v>3.076923076923077</v>
      </c>
      <c r="I99" s="374">
        <f t="shared" si="25"/>
        <v>200</v>
      </c>
      <c r="J99" s="375"/>
    </row>
    <row r="100" spans="1:10" ht="13.5" thickBot="1">
      <c r="A100" s="18" t="str">
        <f t="shared" si="17"/>
        <v>PLOMBIERES REMIREMONT</v>
      </c>
      <c r="B100" s="17">
        <f t="shared" si="18"/>
        <v>20</v>
      </c>
      <c r="C100" s="16">
        <f t="shared" si="19"/>
        <v>0</v>
      </c>
      <c r="D100" s="15">
        <f t="shared" si="20"/>
        <v>0</v>
      </c>
      <c r="E100" s="14">
        <f t="shared" si="21"/>
        <v>52</v>
      </c>
      <c r="F100" s="13">
        <f t="shared" si="22"/>
        <v>0</v>
      </c>
      <c r="G100" s="13">
        <f t="shared" si="23"/>
        <v>0</v>
      </c>
      <c r="H100" s="12">
        <f t="shared" si="24"/>
        <v>2.6</v>
      </c>
      <c r="I100" s="374">
        <f t="shared" si="25"/>
        <v>0</v>
      </c>
      <c r="J100" s="375"/>
    </row>
    <row r="101" spans="1:10" ht="13.5" thickBot="1">
      <c r="A101" s="18" t="str">
        <f t="shared" si="17"/>
        <v>SAINT DIE</v>
      </c>
      <c r="B101" s="17">
        <f t="shared" si="18"/>
        <v>15</v>
      </c>
      <c r="C101" s="16">
        <f t="shared" si="19"/>
        <v>0</v>
      </c>
      <c r="D101" s="15">
        <f t="shared" si="20"/>
        <v>0</v>
      </c>
      <c r="E101" s="14">
        <f t="shared" si="21"/>
        <v>0</v>
      </c>
      <c r="F101" s="13">
        <f t="shared" si="22"/>
        <v>0</v>
      </c>
      <c r="G101" s="13">
        <f t="shared" si="23"/>
        <v>0</v>
      </c>
      <c r="H101" s="12">
        <f t="shared" si="24"/>
        <v>0</v>
      </c>
      <c r="I101" s="374">
        <f t="shared" si="25"/>
        <v>0</v>
      </c>
      <c r="J101" s="375"/>
    </row>
    <row r="102" spans="1:10" ht="13.5" thickBot="1">
      <c r="A102" s="18" t="str">
        <f t="shared" si="17"/>
        <v>Club 5</v>
      </c>
      <c r="B102" s="17">
        <f t="shared" si="18"/>
        <v>0</v>
      </c>
      <c r="C102" s="16">
        <f t="shared" si="19"/>
        <v>0</v>
      </c>
      <c r="D102" s="15">
        <f t="shared" si="20"/>
        <v>0</v>
      </c>
      <c r="E102" s="14">
        <f t="shared" si="21"/>
        <v>0</v>
      </c>
      <c r="F102" s="13">
        <f t="shared" si="22"/>
      </c>
      <c r="G102" s="13">
        <f t="shared" si="23"/>
      </c>
      <c r="H102" s="12">
        <f t="shared" si="24"/>
      </c>
      <c r="I102" s="374">
        <f t="shared" si="25"/>
        <v>0</v>
      </c>
      <c r="J102" s="375"/>
    </row>
    <row r="103" spans="1:10" ht="13.5" thickBot="1">
      <c r="A103" s="18" t="str">
        <f t="shared" si="17"/>
        <v>Club 6</v>
      </c>
      <c r="B103" s="17">
        <f t="shared" si="18"/>
        <v>0</v>
      </c>
      <c r="C103" s="16">
        <f t="shared" si="19"/>
        <v>0</v>
      </c>
      <c r="D103" s="15">
        <f t="shared" si="20"/>
        <v>0</v>
      </c>
      <c r="E103" s="14">
        <f t="shared" si="21"/>
        <v>0</v>
      </c>
      <c r="F103" s="13">
        <f t="shared" si="22"/>
      </c>
      <c r="G103" s="13">
        <f t="shared" si="23"/>
      </c>
      <c r="H103" s="12">
        <f t="shared" si="24"/>
      </c>
      <c r="I103" s="374">
        <f t="shared" si="25"/>
        <v>0</v>
      </c>
      <c r="J103" s="375"/>
    </row>
    <row r="104" spans="1:10" ht="13.5" thickBot="1">
      <c r="A104" s="18" t="str">
        <f t="shared" si="17"/>
        <v>Club 7</v>
      </c>
      <c r="B104" s="17">
        <f t="shared" si="18"/>
        <v>0</v>
      </c>
      <c r="C104" s="16">
        <f t="shared" si="19"/>
        <v>0</v>
      </c>
      <c r="D104" s="15">
        <f t="shared" si="20"/>
        <v>0</v>
      </c>
      <c r="E104" s="14">
        <f t="shared" si="21"/>
        <v>0</v>
      </c>
      <c r="F104" s="13">
        <f t="shared" si="22"/>
      </c>
      <c r="G104" s="13">
        <f t="shared" si="23"/>
      </c>
      <c r="H104" s="12">
        <f t="shared" si="24"/>
      </c>
      <c r="I104" s="374">
        <f t="shared" si="25"/>
        <v>0</v>
      </c>
      <c r="J104" s="375"/>
    </row>
    <row r="105" spans="1:10" ht="13.5" thickBot="1">
      <c r="A105" s="18" t="str">
        <f t="shared" si="17"/>
        <v>Club 8</v>
      </c>
      <c r="B105" s="17">
        <f t="shared" si="18"/>
        <v>0</v>
      </c>
      <c r="C105" s="16">
        <f t="shared" si="19"/>
        <v>0</v>
      </c>
      <c r="D105" s="15">
        <f t="shared" si="20"/>
        <v>0</v>
      </c>
      <c r="E105" s="14">
        <f t="shared" si="21"/>
        <v>0</v>
      </c>
      <c r="F105" s="13">
        <f t="shared" si="22"/>
      </c>
      <c r="G105" s="13">
        <f t="shared" si="23"/>
      </c>
      <c r="H105" s="12">
        <f t="shared" si="24"/>
      </c>
      <c r="I105" s="374">
        <f t="shared" si="25"/>
        <v>0</v>
      </c>
      <c r="J105" s="375"/>
    </row>
    <row r="106" spans="1:10" ht="13.5" thickBot="1">
      <c r="A106" s="18" t="str">
        <f t="shared" si="17"/>
        <v>Club 9</v>
      </c>
      <c r="B106" s="17">
        <f t="shared" si="18"/>
        <v>0</v>
      </c>
      <c r="C106" s="16">
        <f t="shared" si="19"/>
        <v>0</v>
      </c>
      <c r="D106" s="15">
        <f t="shared" si="20"/>
        <v>0</v>
      </c>
      <c r="E106" s="14">
        <f t="shared" si="21"/>
        <v>0</v>
      </c>
      <c r="F106" s="13">
        <f t="shared" si="22"/>
      </c>
      <c r="G106" s="13">
        <f t="shared" si="23"/>
      </c>
      <c r="H106" s="12">
        <f t="shared" si="24"/>
      </c>
      <c r="I106" s="374">
        <f t="shared" si="25"/>
        <v>0</v>
      </c>
      <c r="J106" s="375"/>
    </row>
    <row r="107" spans="1:10" ht="13.5" thickBot="1">
      <c r="A107" s="18" t="str">
        <f t="shared" si="17"/>
        <v>Club 10</v>
      </c>
      <c r="B107" s="59">
        <f t="shared" si="18"/>
        <v>0</v>
      </c>
      <c r="C107" s="16">
        <f t="shared" si="19"/>
        <v>0</v>
      </c>
      <c r="D107" s="15">
        <f t="shared" si="20"/>
        <v>0</v>
      </c>
      <c r="E107" s="14">
        <f t="shared" si="21"/>
        <v>0</v>
      </c>
      <c r="F107" s="13">
        <f t="shared" si="22"/>
      </c>
      <c r="G107" s="13">
        <f t="shared" si="23"/>
      </c>
      <c r="H107" s="12">
        <f t="shared" si="24"/>
      </c>
      <c r="I107" s="374">
        <f t="shared" si="25"/>
        <v>0</v>
      </c>
      <c r="J107" s="375"/>
    </row>
    <row r="108" spans="1:10" ht="13.5" thickBot="1">
      <c r="A108" s="34" t="s">
        <v>4</v>
      </c>
      <c r="B108" s="10">
        <f>SUM(B98:B107)</f>
        <v>62</v>
      </c>
      <c r="C108" s="33">
        <f>SUM(C98:C107)</f>
        <v>1008</v>
      </c>
      <c r="D108" s="32">
        <f>SUM(D98:D107)</f>
        <v>200</v>
      </c>
      <c r="E108" s="32">
        <f>SUM(E98:E107)</f>
        <v>152</v>
      </c>
      <c r="F108" s="6">
        <f t="shared" si="22"/>
        <v>16.258064516129032</v>
      </c>
      <c r="G108" s="6">
        <f t="shared" si="23"/>
        <v>3.225806451612903</v>
      </c>
      <c r="H108" s="5">
        <f t="shared" si="24"/>
        <v>2.4516129032258065</v>
      </c>
      <c r="I108" s="378">
        <f>SUM(I98:J107)</f>
        <v>1208</v>
      </c>
      <c r="J108" s="379"/>
    </row>
    <row r="109" spans="1:10" ht="13.5" thickBot="1">
      <c r="A109" s="26"/>
      <c r="B109" s="26"/>
      <c r="C109" s="26"/>
      <c r="D109" s="26"/>
      <c r="E109" s="26"/>
      <c r="F109" s="54"/>
      <c r="G109" s="54"/>
      <c r="H109" s="54"/>
      <c r="I109" s="26"/>
      <c r="J109" s="26"/>
    </row>
    <row r="110" spans="1:10" ht="12.75" customHeight="1">
      <c r="A110" s="380" t="s">
        <v>0</v>
      </c>
      <c r="B110" s="357" t="s">
        <v>15</v>
      </c>
      <c r="C110" s="358"/>
      <c r="D110" s="359"/>
      <c r="E110" s="26"/>
      <c r="F110" s="54"/>
      <c r="G110" s="54"/>
      <c r="H110" s="54"/>
      <c r="I110" s="26"/>
      <c r="J110" s="26"/>
    </row>
    <row r="111" spans="1:10" ht="13.5" customHeight="1" thickBot="1">
      <c r="A111" s="381"/>
      <c r="B111" s="388" t="s">
        <v>1</v>
      </c>
      <c r="C111" s="389"/>
      <c r="D111" s="390"/>
      <c r="E111" s="26"/>
      <c r="F111" s="54"/>
      <c r="G111" s="54"/>
      <c r="H111" s="54"/>
      <c r="I111" s="26"/>
      <c r="J111" s="26"/>
    </row>
    <row r="112" spans="1:10" ht="13.5" thickBot="1">
      <c r="A112" s="58" t="str">
        <f aca="true" t="shared" si="26" ref="A112:A121">A20</f>
        <v>BAINS LES BAINS</v>
      </c>
      <c r="B112" s="38"/>
      <c r="C112" s="56"/>
      <c r="D112" s="38"/>
      <c r="E112" s="26"/>
      <c r="F112" s="54"/>
      <c r="G112" s="54"/>
      <c r="H112" s="54"/>
      <c r="I112" s="26"/>
      <c r="J112" s="26"/>
    </row>
    <row r="113" spans="1:10" ht="13.5" thickBot="1">
      <c r="A113" s="58" t="str">
        <f t="shared" si="26"/>
        <v>GERARDMER BRUYERES</v>
      </c>
      <c r="B113" s="38"/>
      <c r="C113" s="56">
        <v>6141</v>
      </c>
      <c r="D113" s="38"/>
      <c r="E113" s="26"/>
      <c r="F113" s="54"/>
      <c r="G113" s="54"/>
      <c r="H113" s="54"/>
      <c r="I113" s="26"/>
      <c r="J113" s="26"/>
    </row>
    <row r="114" spans="1:10" ht="13.5" thickBot="1">
      <c r="A114" s="58" t="str">
        <f t="shared" si="26"/>
        <v>PLOMBIERES REMIREMONT</v>
      </c>
      <c r="B114" s="38"/>
      <c r="C114" s="56"/>
      <c r="D114" s="38"/>
      <c r="E114" s="26"/>
      <c r="F114" s="54"/>
      <c r="G114" s="54"/>
      <c r="H114" s="54"/>
      <c r="I114" s="26"/>
      <c r="J114" s="26"/>
    </row>
    <row r="115" spans="1:10" ht="13.5" thickBot="1">
      <c r="A115" s="58" t="str">
        <f t="shared" si="26"/>
        <v>SAINT DIE</v>
      </c>
      <c r="B115" s="38"/>
      <c r="C115" s="56"/>
      <c r="D115" s="38"/>
      <c r="E115" s="26"/>
      <c r="F115" s="54"/>
      <c r="G115" s="54"/>
      <c r="H115" s="54"/>
      <c r="I115" s="26"/>
      <c r="J115" s="26"/>
    </row>
    <row r="116" spans="1:10" ht="13.5" thickBot="1">
      <c r="A116" s="58" t="str">
        <f t="shared" si="26"/>
        <v>Club 5</v>
      </c>
      <c r="B116" s="38"/>
      <c r="C116" s="56"/>
      <c r="D116" s="38"/>
      <c r="E116" s="26"/>
      <c r="F116" s="54"/>
      <c r="G116" s="54"/>
      <c r="H116" s="54"/>
      <c r="I116" s="26"/>
      <c r="J116" s="26"/>
    </row>
    <row r="117" spans="1:10" ht="13.5" thickBot="1">
      <c r="A117" s="58" t="str">
        <f t="shared" si="26"/>
        <v>Club 6</v>
      </c>
      <c r="B117" s="38"/>
      <c r="C117" s="56"/>
      <c r="D117" s="38"/>
      <c r="E117" s="26"/>
      <c r="F117" s="54"/>
      <c r="G117" s="54"/>
      <c r="H117" s="54"/>
      <c r="I117" s="26"/>
      <c r="J117" s="26"/>
    </row>
    <row r="118" spans="1:10" ht="13.5" thickBot="1">
      <c r="A118" s="58" t="str">
        <f t="shared" si="26"/>
        <v>Club 7</v>
      </c>
      <c r="B118" s="38"/>
      <c r="C118" s="56"/>
      <c r="D118" s="38"/>
      <c r="E118" s="26"/>
      <c r="F118" s="54"/>
      <c r="G118" s="54"/>
      <c r="H118" s="54"/>
      <c r="I118" s="26"/>
      <c r="J118" s="26"/>
    </row>
    <row r="119" spans="1:10" ht="13.5" thickBot="1">
      <c r="A119" s="58" t="str">
        <f t="shared" si="26"/>
        <v>Club 8</v>
      </c>
      <c r="B119" s="38"/>
      <c r="C119" s="56"/>
      <c r="D119" s="38"/>
      <c r="E119" s="26"/>
      <c r="F119" s="54"/>
      <c r="G119" s="54"/>
      <c r="H119" s="54"/>
      <c r="I119" s="26"/>
      <c r="J119" s="26"/>
    </row>
    <row r="120" spans="1:10" ht="13.5" thickBot="1">
      <c r="A120" s="58" t="str">
        <f t="shared" si="26"/>
        <v>Club 9</v>
      </c>
      <c r="B120" s="38"/>
      <c r="C120" s="56"/>
      <c r="D120" s="38"/>
      <c r="E120" s="26"/>
      <c r="F120" s="54"/>
      <c r="G120" s="54"/>
      <c r="H120" s="54"/>
      <c r="I120" s="26"/>
      <c r="J120" s="26"/>
    </row>
    <row r="121" spans="1:10" ht="13.5" thickBot="1">
      <c r="A121" s="57" t="str">
        <f t="shared" si="26"/>
        <v>Club 10</v>
      </c>
      <c r="B121" s="38"/>
      <c r="C121" s="56"/>
      <c r="D121" s="38"/>
      <c r="E121" s="26"/>
      <c r="F121" s="54"/>
      <c r="G121" s="54"/>
      <c r="H121" s="54"/>
      <c r="I121" s="26"/>
      <c r="J121" s="26"/>
    </row>
    <row r="122" spans="1:10" ht="13.5" thickBot="1">
      <c r="A122" s="55" t="s">
        <v>4</v>
      </c>
      <c r="B122" s="38"/>
      <c r="C122" s="44">
        <f>SUM(C112:C121)</f>
        <v>6141</v>
      </c>
      <c r="D122" s="38"/>
      <c r="E122" s="26"/>
      <c r="F122" s="54"/>
      <c r="G122" s="54"/>
      <c r="H122" s="54"/>
      <c r="I122" s="26"/>
      <c r="J122" s="26"/>
    </row>
    <row r="123" spans="1:10" ht="12.75" customHeight="1">
      <c r="A123" s="395"/>
      <c r="B123" s="377"/>
      <c r="C123" s="377"/>
      <c r="D123" s="53"/>
      <c r="E123" s="377"/>
      <c r="F123" s="377"/>
      <c r="G123" s="377"/>
      <c r="H123" s="394"/>
      <c r="I123" s="394"/>
      <c r="J123" s="394"/>
    </row>
    <row r="124" spans="1:10" ht="13.5" customHeight="1" thickBot="1">
      <c r="A124" s="395"/>
      <c r="B124" s="42"/>
      <c r="C124" s="42"/>
      <c r="D124" s="42"/>
      <c r="E124" s="396"/>
      <c r="F124" s="396"/>
      <c r="G124" s="396"/>
      <c r="H124" s="41"/>
      <c r="I124" s="41"/>
      <c r="J124" s="41"/>
    </row>
    <row r="125" spans="1:10" ht="18.75" customHeight="1" thickBot="1">
      <c r="A125" s="52" t="str">
        <f>A2</f>
        <v>ZONE 71</v>
      </c>
      <c r="B125" s="354" t="s">
        <v>9</v>
      </c>
      <c r="C125" s="355"/>
      <c r="D125" s="355"/>
      <c r="E125" s="355"/>
      <c r="F125" s="355"/>
      <c r="G125" s="355"/>
      <c r="H125" s="355"/>
      <c r="I125" s="355"/>
      <c r="J125" s="356"/>
    </row>
    <row r="126" spans="2:10" ht="13.5" thickBot="1"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 customHeight="1">
      <c r="A127" s="50" t="s">
        <v>0</v>
      </c>
      <c r="B127" s="391" t="s">
        <v>16</v>
      </c>
      <c r="C127" s="392"/>
      <c r="D127" s="393"/>
      <c r="E127" s="391" t="s">
        <v>17</v>
      </c>
      <c r="F127" s="392"/>
      <c r="G127" s="393"/>
      <c r="H127" s="391" t="s">
        <v>18</v>
      </c>
      <c r="I127" s="392"/>
      <c r="J127" s="393"/>
    </row>
    <row r="128" spans="1:10" ht="13.5" customHeight="1" thickBot="1">
      <c r="A128" s="49"/>
      <c r="B128" s="21" t="s">
        <v>1</v>
      </c>
      <c r="C128" s="20" t="s">
        <v>2</v>
      </c>
      <c r="D128" s="19" t="s">
        <v>3</v>
      </c>
      <c r="E128" s="35" t="s">
        <v>1</v>
      </c>
      <c r="F128" s="20" t="s">
        <v>2</v>
      </c>
      <c r="G128" s="22" t="s">
        <v>3</v>
      </c>
      <c r="H128" s="21" t="s">
        <v>1</v>
      </c>
      <c r="I128" s="20" t="s">
        <v>2</v>
      </c>
      <c r="J128" s="19" t="s">
        <v>3</v>
      </c>
    </row>
    <row r="129" spans="1:10" ht="13.5" thickBot="1">
      <c r="A129" s="18" t="str">
        <f aca="true" t="shared" si="27" ref="A129:A138">A6</f>
        <v>BAINS LES BAINS</v>
      </c>
      <c r="B129" s="47"/>
      <c r="C129" s="46">
        <v>697</v>
      </c>
      <c r="D129" s="45">
        <v>10</v>
      </c>
      <c r="E129" s="46"/>
      <c r="F129" s="46"/>
      <c r="G129" s="48"/>
      <c r="H129" s="47"/>
      <c r="I129" s="46"/>
      <c r="J129" s="45"/>
    </row>
    <row r="130" spans="1:10" ht="13.5" thickBot="1">
      <c r="A130" s="18" t="str">
        <f t="shared" si="27"/>
        <v>GERARDMER BRUYERES</v>
      </c>
      <c r="B130" s="47"/>
      <c r="C130" s="46">
        <v>7239</v>
      </c>
      <c r="D130" s="45">
        <v>60</v>
      </c>
      <c r="E130" s="46">
        <v>1000</v>
      </c>
      <c r="F130" s="46"/>
      <c r="G130" s="48">
        <v>22</v>
      </c>
      <c r="H130" s="47"/>
      <c r="I130" s="46"/>
      <c r="J130" s="45"/>
    </row>
    <row r="131" spans="1:10" ht="13.5" thickBot="1">
      <c r="A131" s="18" t="str">
        <f t="shared" si="27"/>
        <v>PLOMBIERES REMIREMONT</v>
      </c>
      <c r="B131" s="47"/>
      <c r="C131" s="46"/>
      <c r="D131" s="45"/>
      <c r="E131" s="46">
        <v>500</v>
      </c>
      <c r="F131" s="46"/>
      <c r="G131" s="48"/>
      <c r="H131" s="47">
        <v>1000</v>
      </c>
      <c r="I131" s="46"/>
      <c r="J131" s="45"/>
    </row>
    <row r="132" spans="1:10" ht="13.5" thickBot="1">
      <c r="A132" s="18" t="str">
        <f t="shared" si="27"/>
        <v>SAINT DIE</v>
      </c>
      <c r="B132" s="47"/>
      <c r="C132" s="46"/>
      <c r="D132" s="45"/>
      <c r="E132" s="46"/>
      <c r="F132" s="46"/>
      <c r="G132" s="48"/>
      <c r="H132" s="47"/>
      <c r="I132" s="46"/>
      <c r="J132" s="45"/>
    </row>
    <row r="133" spans="1:10" ht="13.5" thickBot="1">
      <c r="A133" s="18" t="str">
        <f t="shared" si="27"/>
        <v>Club 5</v>
      </c>
      <c r="B133" s="47"/>
      <c r="C133" s="46"/>
      <c r="D133" s="45"/>
      <c r="E133" s="46"/>
      <c r="F133" s="46"/>
      <c r="G133" s="48"/>
      <c r="H133" s="47"/>
      <c r="I133" s="46"/>
      <c r="J133" s="45"/>
    </row>
    <row r="134" spans="1:10" ht="13.5" thickBot="1">
      <c r="A134" s="18" t="str">
        <f t="shared" si="27"/>
        <v>Club 6</v>
      </c>
      <c r="B134" s="47"/>
      <c r="C134" s="46"/>
      <c r="D134" s="45"/>
      <c r="E134" s="46"/>
      <c r="F134" s="46"/>
      <c r="G134" s="48"/>
      <c r="H134" s="47"/>
      <c r="I134" s="46"/>
      <c r="J134" s="45"/>
    </row>
    <row r="135" spans="1:10" ht="13.5" thickBot="1">
      <c r="A135" s="18" t="str">
        <f t="shared" si="27"/>
        <v>Club 7</v>
      </c>
      <c r="B135" s="47"/>
      <c r="C135" s="46"/>
      <c r="D135" s="45"/>
      <c r="E135" s="46"/>
      <c r="F135" s="46"/>
      <c r="G135" s="48"/>
      <c r="H135" s="47"/>
      <c r="I135" s="46"/>
      <c r="J135" s="45"/>
    </row>
    <row r="136" spans="1:10" ht="13.5" thickBot="1">
      <c r="A136" s="18" t="str">
        <f t="shared" si="27"/>
        <v>Club 8</v>
      </c>
      <c r="B136" s="47"/>
      <c r="C136" s="46"/>
      <c r="D136" s="45"/>
      <c r="E136" s="46"/>
      <c r="F136" s="46"/>
      <c r="G136" s="48"/>
      <c r="H136" s="47"/>
      <c r="I136" s="46"/>
      <c r="J136" s="45"/>
    </row>
    <row r="137" spans="1:10" ht="13.5" thickBot="1">
      <c r="A137" s="18" t="str">
        <f t="shared" si="27"/>
        <v>Club 9</v>
      </c>
      <c r="B137" s="47"/>
      <c r="C137" s="46"/>
      <c r="D137" s="45"/>
      <c r="E137" s="46"/>
      <c r="F137" s="46"/>
      <c r="G137" s="48"/>
      <c r="H137" s="47"/>
      <c r="I137" s="46"/>
      <c r="J137" s="45"/>
    </row>
    <row r="138" spans="1:10" ht="13.5" thickBot="1">
      <c r="A138" s="18" t="str">
        <f t="shared" si="27"/>
        <v>Club 10</v>
      </c>
      <c r="B138" s="47"/>
      <c r="C138" s="46"/>
      <c r="D138" s="45"/>
      <c r="E138" s="46"/>
      <c r="F138" s="46"/>
      <c r="G138" s="48"/>
      <c r="H138" s="47"/>
      <c r="I138" s="46"/>
      <c r="J138" s="45"/>
    </row>
    <row r="139" spans="1:10" ht="13.5" thickBot="1">
      <c r="A139" s="10" t="s">
        <v>4</v>
      </c>
      <c r="B139" s="44">
        <f aca="true" t="shared" si="28" ref="B139:J139">SUM(B129:B138)</f>
        <v>0</v>
      </c>
      <c r="C139" s="44">
        <f t="shared" si="28"/>
        <v>7936</v>
      </c>
      <c r="D139" s="44">
        <f t="shared" si="28"/>
        <v>70</v>
      </c>
      <c r="E139" s="44">
        <f t="shared" si="28"/>
        <v>1500</v>
      </c>
      <c r="F139" s="44">
        <f t="shared" si="28"/>
        <v>0</v>
      </c>
      <c r="G139" s="44">
        <f t="shared" si="28"/>
        <v>22</v>
      </c>
      <c r="H139" s="44">
        <f t="shared" si="28"/>
        <v>1000</v>
      </c>
      <c r="I139" s="44">
        <f t="shared" si="28"/>
        <v>0</v>
      </c>
      <c r="J139" s="44">
        <f t="shared" si="28"/>
        <v>0</v>
      </c>
    </row>
    <row r="141" spans="1:10" ht="12.75" customHeight="1">
      <c r="A141" s="43"/>
      <c r="B141" s="42"/>
      <c r="C141" s="42"/>
      <c r="D141" s="42"/>
      <c r="E141" s="41"/>
      <c r="F141" s="41"/>
      <c r="G141" s="41"/>
      <c r="H141" s="41"/>
      <c r="I141" s="41"/>
      <c r="J141" s="41"/>
    </row>
    <row r="142" spans="1:10" ht="13.5" thickBot="1">
      <c r="A142" s="40"/>
      <c r="B142" s="39"/>
      <c r="C142" s="39"/>
      <c r="D142" s="39"/>
      <c r="E142" s="38"/>
      <c r="F142" s="38"/>
      <c r="G142" s="38"/>
      <c r="H142" s="38"/>
      <c r="I142" s="38"/>
      <c r="J142" s="38"/>
    </row>
    <row r="143" spans="1:10" ht="12.75" customHeight="1">
      <c r="A143" s="37" t="s">
        <v>0</v>
      </c>
      <c r="B143" s="365" t="s">
        <v>76</v>
      </c>
      <c r="C143" s="360" t="s">
        <v>19</v>
      </c>
      <c r="D143" s="361"/>
      <c r="E143" s="362"/>
      <c r="F143" s="360" t="s">
        <v>6</v>
      </c>
      <c r="G143" s="361"/>
      <c r="H143" s="362"/>
      <c r="I143" s="386" t="s">
        <v>5</v>
      </c>
      <c r="J143" s="364"/>
    </row>
    <row r="144" spans="1:10" ht="13.5" customHeight="1" thickBot="1">
      <c r="A144" s="36"/>
      <c r="B144" s="366"/>
      <c r="C144" s="35" t="s">
        <v>1</v>
      </c>
      <c r="D144" s="20" t="s">
        <v>2</v>
      </c>
      <c r="E144" s="22" t="s">
        <v>3</v>
      </c>
      <c r="F144" s="21" t="s">
        <v>1</v>
      </c>
      <c r="G144" s="20" t="s">
        <v>2</v>
      </c>
      <c r="H144" s="19" t="s">
        <v>3</v>
      </c>
      <c r="I144" s="387" t="s">
        <v>7</v>
      </c>
      <c r="J144" s="368"/>
    </row>
    <row r="145" spans="1:10" ht="13.5" thickBot="1">
      <c r="A145" s="18" t="str">
        <f aca="true" t="shared" si="29" ref="A145:A154">A6</f>
        <v>BAINS LES BAINS</v>
      </c>
      <c r="B145" s="17">
        <f aca="true" t="shared" si="30" ref="B145:B150">B48</f>
        <v>14</v>
      </c>
      <c r="C145" s="16">
        <f>B129+E129+H129+B142</f>
        <v>0</v>
      </c>
      <c r="D145" s="15">
        <f>C129+F129+I129+C142</f>
        <v>697</v>
      </c>
      <c r="E145" s="14">
        <f>D129+G129+J129+D142</f>
        <v>10</v>
      </c>
      <c r="F145" s="13">
        <f aca="true" t="shared" si="31" ref="F145:F155">IF($B145=0,"",C145/$B145)</f>
        <v>0</v>
      </c>
      <c r="G145" s="13">
        <f aca="true" t="shared" si="32" ref="G145:G155">IF($B145=0,"",D145/$B145)</f>
        <v>49.785714285714285</v>
      </c>
      <c r="H145" s="12">
        <f aca="true" t="shared" si="33" ref="H145:H155">IF($B145=0,"",E145/$B145)</f>
        <v>0.7142857142857143</v>
      </c>
      <c r="I145" s="374">
        <f aca="true" t="shared" si="34" ref="I145:I154">C145+D145</f>
        <v>697</v>
      </c>
      <c r="J145" s="375"/>
    </row>
    <row r="146" spans="1:10" ht="13.5" thickBot="1">
      <c r="A146" s="18" t="str">
        <f t="shared" si="29"/>
        <v>GERARDMER BRUYERES</v>
      </c>
      <c r="B146" s="17">
        <f t="shared" si="30"/>
        <v>13</v>
      </c>
      <c r="C146" s="16">
        <f aca="true" t="shared" si="35" ref="C146:C154">B130+E130+H130</f>
        <v>1000</v>
      </c>
      <c r="D146" s="15">
        <f aca="true" t="shared" si="36" ref="D146:D154">C130+F130+I130</f>
        <v>7239</v>
      </c>
      <c r="E146" s="14">
        <f aca="true" t="shared" si="37" ref="E146:E154">D130+G130+J130</f>
        <v>82</v>
      </c>
      <c r="F146" s="13">
        <f t="shared" si="31"/>
        <v>76.92307692307692</v>
      </c>
      <c r="G146" s="13">
        <f t="shared" si="32"/>
        <v>556.8461538461538</v>
      </c>
      <c r="H146" s="12">
        <f t="shared" si="33"/>
        <v>6.3076923076923075</v>
      </c>
      <c r="I146" s="374">
        <f t="shared" si="34"/>
        <v>8239</v>
      </c>
      <c r="J146" s="375"/>
    </row>
    <row r="147" spans="1:10" ht="13.5" thickBot="1">
      <c r="A147" s="18" t="str">
        <f t="shared" si="29"/>
        <v>PLOMBIERES REMIREMONT</v>
      </c>
      <c r="B147" s="17">
        <f t="shared" si="30"/>
        <v>20</v>
      </c>
      <c r="C147" s="16">
        <f t="shared" si="35"/>
        <v>1500</v>
      </c>
      <c r="D147" s="15">
        <f t="shared" si="36"/>
        <v>0</v>
      </c>
      <c r="E147" s="14">
        <f t="shared" si="37"/>
        <v>0</v>
      </c>
      <c r="F147" s="13">
        <f t="shared" si="31"/>
        <v>75</v>
      </c>
      <c r="G147" s="13">
        <f t="shared" si="32"/>
        <v>0</v>
      </c>
      <c r="H147" s="12">
        <f t="shared" si="33"/>
        <v>0</v>
      </c>
      <c r="I147" s="374">
        <f t="shared" si="34"/>
        <v>1500</v>
      </c>
      <c r="J147" s="375"/>
    </row>
    <row r="148" spans="1:10" ht="13.5" thickBot="1">
      <c r="A148" s="18" t="str">
        <f t="shared" si="29"/>
        <v>SAINT DIE</v>
      </c>
      <c r="B148" s="17">
        <f t="shared" si="30"/>
        <v>15</v>
      </c>
      <c r="C148" s="16">
        <f t="shared" si="35"/>
        <v>0</v>
      </c>
      <c r="D148" s="15">
        <f t="shared" si="36"/>
        <v>0</v>
      </c>
      <c r="E148" s="14">
        <f t="shared" si="37"/>
        <v>0</v>
      </c>
      <c r="F148" s="13">
        <f t="shared" si="31"/>
        <v>0</v>
      </c>
      <c r="G148" s="13">
        <f t="shared" si="32"/>
        <v>0</v>
      </c>
      <c r="H148" s="12">
        <f t="shared" si="33"/>
        <v>0</v>
      </c>
      <c r="I148" s="374">
        <f t="shared" si="34"/>
        <v>0</v>
      </c>
      <c r="J148" s="375"/>
    </row>
    <row r="149" spans="1:10" ht="13.5" thickBot="1">
      <c r="A149" s="18" t="str">
        <f t="shared" si="29"/>
        <v>Club 5</v>
      </c>
      <c r="B149" s="17">
        <f t="shared" si="30"/>
        <v>0</v>
      </c>
      <c r="C149" s="16">
        <f t="shared" si="35"/>
        <v>0</v>
      </c>
      <c r="D149" s="15">
        <f t="shared" si="36"/>
        <v>0</v>
      </c>
      <c r="E149" s="14">
        <f t="shared" si="37"/>
        <v>0</v>
      </c>
      <c r="F149" s="13">
        <f t="shared" si="31"/>
      </c>
      <c r="G149" s="13">
        <f t="shared" si="32"/>
      </c>
      <c r="H149" s="12">
        <f t="shared" si="33"/>
      </c>
      <c r="I149" s="374">
        <f t="shared" si="34"/>
        <v>0</v>
      </c>
      <c r="J149" s="375"/>
    </row>
    <row r="150" spans="1:10" ht="13.5" thickBot="1">
      <c r="A150" s="18" t="str">
        <f t="shared" si="29"/>
        <v>Club 6</v>
      </c>
      <c r="B150" s="17">
        <f t="shared" si="30"/>
        <v>0</v>
      </c>
      <c r="C150" s="16">
        <f t="shared" si="35"/>
        <v>0</v>
      </c>
      <c r="D150" s="15">
        <f t="shared" si="36"/>
        <v>0</v>
      </c>
      <c r="E150" s="14">
        <f t="shared" si="37"/>
        <v>0</v>
      </c>
      <c r="F150" s="13">
        <f t="shared" si="31"/>
      </c>
      <c r="G150" s="13">
        <f t="shared" si="32"/>
      </c>
      <c r="H150" s="12">
        <f t="shared" si="33"/>
      </c>
      <c r="I150" s="374">
        <f t="shared" si="34"/>
        <v>0</v>
      </c>
      <c r="J150" s="375"/>
    </row>
    <row r="151" spans="1:10" ht="13.5" thickBot="1">
      <c r="A151" s="18" t="str">
        <f t="shared" si="29"/>
        <v>Club 7</v>
      </c>
      <c r="B151" s="17">
        <f>B54</f>
        <v>0</v>
      </c>
      <c r="C151" s="16">
        <f t="shared" si="35"/>
        <v>0</v>
      </c>
      <c r="D151" s="15">
        <f t="shared" si="36"/>
        <v>0</v>
      </c>
      <c r="E151" s="14">
        <f t="shared" si="37"/>
        <v>0</v>
      </c>
      <c r="F151" s="13">
        <f t="shared" si="31"/>
      </c>
      <c r="G151" s="13">
        <f t="shared" si="32"/>
      </c>
      <c r="H151" s="12">
        <f t="shared" si="33"/>
      </c>
      <c r="I151" s="374">
        <f t="shared" si="34"/>
        <v>0</v>
      </c>
      <c r="J151" s="375"/>
    </row>
    <row r="152" spans="1:10" ht="13.5" thickBot="1">
      <c r="A152" s="18" t="str">
        <f t="shared" si="29"/>
        <v>Club 8</v>
      </c>
      <c r="B152" s="17">
        <f>B55</f>
        <v>0</v>
      </c>
      <c r="C152" s="16">
        <f t="shared" si="35"/>
        <v>0</v>
      </c>
      <c r="D152" s="15">
        <f t="shared" si="36"/>
        <v>0</v>
      </c>
      <c r="E152" s="14">
        <f t="shared" si="37"/>
        <v>0</v>
      </c>
      <c r="F152" s="13">
        <f t="shared" si="31"/>
      </c>
      <c r="G152" s="13">
        <f t="shared" si="32"/>
      </c>
      <c r="H152" s="12">
        <f t="shared" si="33"/>
      </c>
      <c r="I152" s="374">
        <f t="shared" si="34"/>
        <v>0</v>
      </c>
      <c r="J152" s="375"/>
    </row>
    <row r="153" spans="1:10" ht="13.5" thickBot="1">
      <c r="A153" s="18" t="str">
        <f t="shared" si="29"/>
        <v>Club 9</v>
      </c>
      <c r="B153" s="17">
        <f>B56</f>
        <v>0</v>
      </c>
      <c r="C153" s="16">
        <f t="shared" si="35"/>
        <v>0</v>
      </c>
      <c r="D153" s="15">
        <f t="shared" si="36"/>
        <v>0</v>
      </c>
      <c r="E153" s="14">
        <f t="shared" si="37"/>
        <v>0</v>
      </c>
      <c r="F153" s="13">
        <f t="shared" si="31"/>
      </c>
      <c r="G153" s="13">
        <f t="shared" si="32"/>
      </c>
      <c r="H153" s="12">
        <f t="shared" si="33"/>
      </c>
      <c r="I153" s="374">
        <f t="shared" si="34"/>
        <v>0</v>
      </c>
      <c r="J153" s="375"/>
    </row>
    <row r="154" spans="1:10" ht="13.5" thickBot="1">
      <c r="A154" s="18" t="str">
        <f t="shared" si="29"/>
        <v>Club 10</v>
      </c>
      <c r="B154" s="17">
        <f>B57</f>
        <v>0</v>
      </c>
      <c r="C154" s="16">
        <f t="shared" si="35"/>
        <v>0</v>
      </c>
      <c r="D154" s="15">
        <f t="shared" si="36"/>
        <v>0</v>
      </c>
      <c r="E154" s="14">
        <f t="shared" si="37"/>
        <v>0</v>
      </c>
      <c r="F154" s="13">
        <f t="shared" si="31"/>
      </c>
      <c r="G154" s="13">
        <f t="shared" si="32"/>
      </c>
      <c r="H154" s="12">
        <f t="shared" si="33"/>
      </c>
      <c r="I154" s="374">
        <f t="shared" si="34"/>
        <v>0</v>
      </c>
      <c r="J154" s="375"/>
    </row>
    <row r="155" spans="1:10" ht="13.5" thickBot="1">
      <c r="A155" s="34" t="s">
        <v>4</v>
      </c>
      <c r="B155" s="10">
        <f>SUM(B145:B154)</f>
        <v>62</v>
      </c>
      <c r="C155" s="33">
        <f>SUM(C145:C154)</f>
        <v>2500</v>
      </c>
      <c r="D155" s="32">
        <f>SUM(D145:D154)</f>
        <v>7936</v>
      </c>
      <c r="E155" s="31">
        <f>SUM(E145:E154)</f>
        <v>92</v>
      </c>
      <c r="F155" s="6">
        <f t="shared" si="31"/>
        <v>40.32258064516129</v>
      </c>
      <c r="G155" s="6">
        <f t="shared" si="32"/>
        <v>128</v>
      </c>
      <c r="H155" s="5">
        <f t="shared" si="33"/>
        <v>1.4838709677419355</v>
      </c>
      <c r="I155" s="378">
        <f>SUM(I145:J154)</f>
        <v>10436</v>
      </c>
      <c r="J155" s="379"/>
    </row>
    <row r="156" spans="1:10" ht="12.75">
      <c r="A156" s="26"/>
      <c r="B156" s="26"/>
      <c r="C156" s="26"/>
      <c r="D156" s="26"/>
      <c r="E156" s="26"/>
      <c r="F156" s="27"/>
      <c r="G156" s="27"/>
      <c r="H156" s="27"/>
      <c r="I156" s="26"/>
      <c r="J156" s="26"/>
    </row>
    <row r="157" spans="1:10" ht="12.75">
      <c r="A157" s="26"/>
      <c r="B157" s="26"/>
      <c r="C157" s="26"/>
      <c r="D157" s="26"/>
      <c r="E157" s="26"/>
      <c r="F157" s="27"/>
      <c r="G157" s="27"/>
      <c r="H157" s="27"/>
      <c r="I157" s="26"/>
      <c r="J157" s="26"/>
    </row>
    <row r="158" spans="1:10" ht="18" customHeight="1">
      <c r="A158" s="30" t="str">
        <f>A2</f>
        <v>ZONE 71</v>
      </c>
      <c r="B158" s="397" t="s">
        <v>68</v>
      </c>
      <c r="C158" s="397"/>
      <c r="D158" s="397"/>
      <c r="E158" s="397"/>
      <c r="F158" s="397"/>
      <c r="G158" s="397"/>
      <c r="H158" s="397"/>
      <c r="I158" s="397"/>
      <c r="J158" s="397"/>
    </row>
    <row r="159" spans="1:10" ht="12.75">
      <c r="A159" s="399" t="s">
        <v>0</v>
      </c>
      <c r="B159" s="401" t="s">
        <v>3</v>
      </c>
      <c r="C159" s="26"/>
      <c r="D159" s="26"/>
      <c r="E159" s="26"/>
      <c r="F159" s="27"/>
      <c r="G159" s="27"/>
      <c r="H159" s="27"/>
      <c r="I159" s="26"/>
      <c r="J159" s="26"/>
    </row>
    <row r="160" spans="1:10" ht="12.75">
      <c r="A160" s="400"/>
      <c r="B160" s="402"/>
      <c r="C160" s="26"/>
      <c r="D160" s="26"/>
      <c r="E160" s="26"/>
      <c r="F160" s="27"/>
      <c r="G160" s="27"/>
      <c r="H160" s="27"/>
      <c r="I160" s="26"/>
      <c r="J160" s="26"/>
    </row>
    <row r="161" spans="1:10" ht="12.75">
      <c r="A161" s="298" t="str">
        <f aca="true" t="shared" si="38" ref="A161:A170">(A6)</f>
        <v>BAINS LES BAINS</v>
      </c>
      <c r="B161" s="29"/>
      <c r="C161" s="26"/>
      <c r="D161" s="26"/>
      <c r="E161" s="26"/>
      <c r="F161" s="27"/>
      <c r="G161" s="27"/>
      <c r="H161" s="27"/>
      <c r="I161" s="26"/>
      <c r="J161" s="26"/>
    </row>
    <row r="162" spans="1:10" ht="12.75">
      <c r="A162" s="298" t="str">
        <f t="shared" si="38"/>
        <v>GERARDMER BRUYERES</v>
      </c>
      <c r="B162" s="29"/>
      <c r="C162" s="26"/>
      <c r="D162" s="26"/>
      <c r="E162" s="26"/>
      <c r="F162" s="27"/>
      <c r="G162" s="27"/>
      <c r="H162" s="27"/>
      <c r="I162" s="26"/>
      <c r="J162" s="26"/>
    </row>
    <row r="163" spans="1:10" ht="12.75">
      <c r="A163" s="298" t="str">
        <f t="shared" si="38"/>
        <v>PLOMBIERES REMIREMONT</v>
      </c>
      <c r="B163" s="29"/>
      <c r="C163" s="26"/>
      <c r="D163" s="26"/>
      <c r="E163" s="26"/>
      <c r="F163" s="27"/>
      <c r="G163" s="27"/>
      <c r="H163" s="27"/>
      <c r="I163" s="26"/>
      <c r="J163" s="26"/>
    </row>
    <row r="164" spans="1:10" ht="12.75">
      <c r="A164" s="298" t="str">
        <f t="shared" si="38"/>
        <v>SAINT DIE</v>
      </c>
      <c r="B164" s="29"/>
      <c r="C164" s="26"/>
      <c r="D164" s="26"/>
      <c r="E164" s="26"/>
      <c r="F164" s="27"/>
      <c r="G164" s="27"/>
      <c r="H164" s="27"/>
      <c r="I164" s="26"/>
      <c r="J164" s="26"/>
    </row>
    <row r="165" spans="1:10" ht="12.75">
      <c r="A165" s="298" t="str">
        <f t="shared" si="38"/>
        <v>Club 5</v>
      </c>
      <c r="B165" s="29"/>
      <c r="C165" s="26"/>
      <c r="D165" s="26"/>
      <c r="E165" s="26"/>
      <c r="F165" s="27"/>
      <c r="G165" s="27"/>
      <c r="H165" s="27"/>
      <c r="I165" s="26"/>
      <c r="J165" s="26"/>
    </row>
    <row r="166" spans="1:10" ht="12.75">
      <c r="A166" s="298" t="str">
        <f t="shared" si="38"/>
        <v>Club 6</v>
      </c>
      <c r="B166" s="29"/>
      <c r="C166" s="26"/>
      <c r="D166" s="26"/>
      <c r="E166" s="26"/>
      <c r="F166" s="27"/>
      <c r="G166" s="27"/>
      <c r="H166" s="27"/>
      <c r="I166" s="26"/>
      <c r="J166" s="26"/>
    </row>
    <row r="167" spans="1:10" ht="12.75">
      <c r="A167" s="298" t="str">
        <f t="shared" si="38"/>
        <v>Club 7</v>
      </c>
      <c r="B167" s="29"/>
      <c r="C167" s="26"/>
      <c r="D167" s="26"/>
      <c r="E167" s="26"/>
      <c r="F167" s="27"/>
      <c r="G167" s="27"/>
      <c r="H167" s="27"/>
      <c r="I167" s="26"/>
      <c r="J167" s="26"/>
    </row>
    <row r="168" spans="1:10" ht="12.75">
      <c r="A168" s="298" t="str">
        <f t="shared" si="38"/>
        <v>Club 8</v>
      </c>
      <c r="B168" s="29"/>
      <c r="C168" s="26"/>
      <c r="D168" s="26"/>
      <c r="E168" s="26"/>
      <c r="F168" s="27"/>
      <c r="G168" s="27"/>
      <c r="H168" s="27"/>
      <c r="I168" s="26"/>
      <c r="J168" s="26"/>
    </row>
    <row r="169" spans="1:10" ht="12.75">
      <c r="A169" s="298" t="str">
        <f t="shared" si="38"/>
        <v>Club 9</v>
      </c>
      <c r="B169" s="29"/>
      <c r="C169" s="26"/>
      <c r="D169" s="26"/>
      <c r="E169" s="26"/>
      <c r="F169" s="27"/>
      <c r="G169" s="27"/>
      <c r="H169" s="27"/>
      <c r="I169" s="26"/>
      <c r="J169" s="26"/>
    </row>
    <row r="170" spans="1:10" ht="13.5" thickBot="1">
      <c r="A170" s="299" t="str">
        <f t="shared" si="38"/>
        <v>Club 10</v>
      </c>
      <c r="B170" s="28"/>
      <c r="C170" s="26"/>
      <c r="D170" s="26"/>
      <c r="E170" s="26"/>
      <c r="F170" s="27"/>
      <c r="G170" s="27"/>
      <c r="H170" s="27"/>
      <c r="I170" s="26"/>
      <c r="J170" s="26"/>
    </row>
    <row r="171" spans="1:2" ht="17.25" customHeight="1" thickBot="1">
      <c r="A171" s="25" t="s">
        <v>69</v>
      </c>
      <c r="B171" s="10">
        <f>SUM(B161:B170)</f>
        <v>0</v>
      </c>
    </row>
    <row r="172" spans="1:10" ht="20.25" customHeight="1" thickBot="1">
      <c r="A172" s="398" t="s">
        <v>40</v>
      </c>
      <c r="B172" s="398"/>
      <c r="C172" s="398"/>
      <c r="D172" s="398"/>
      <c r="E172" s="398"/>
      <c r="F172" s="398"/>
      <c r="G172" s="398"/>
      <c r="H172" s="398"/>
      <c r="I172" s="398"/>
      <c r="J172" s="398"/>
    </row>
    <row r="173" spans="1:10" ht="12.75" customHeight="1">
      <c r="A173" s="24" t="s">
        <v>0</v>
      </c>
      <c r="B173" s="365" t="s">
        <v>76</v>
      </c>
      <c r="C173" s="360" t="s">
        <v>5</v>
      </c>
      <c r="D173" s="361"/>
      <c r="E173" s="362"/>
      <c r="F173" s="360" t="s">
        <v>6</v>
      </c>
      <c r="G173" s="361"/>
      <c r="H173" s="362"/>
      <c r="I173" s="386" t="s">
        <v>5</v>
      </c>
      <c r="J173" s="364"/>
    </row>
    <row r="174" spans="1:10" ht="13.5" customHeight="1" thickBot="1">
      <c r="A174" s="23"/>
      <c r="B174" s="366"/>
      <c r="C174" s="20" t="s">
        <v>1</v>
      </c>
      <c r="D174" s="20" t="s">
        <v>2</v>
      </c>
      <c r="E174" s="22" t="s">
        <v>3</v>
      </c>
      <c r="F174" s="21" t="s">
        <v>1</v>
      </c>
      <c r="G174" s="20" t="s">
        <v>2</v>
      </c>
      <c r="H174" s="19" t="s">
        <v>3</v>
      </c>
      <c r="I174" s="387" t="s">
        <v>7</v>
      </c>
      <c r="J174" s="368"/>
    </row>
    <row r="175" spans="1:10" ht="13.5" thickBot="1">
      <c r="A175" s="18" t="str">
        <f aca="true" t="shared" si="39" ref="A175:A184">A6</f>
        <v>BAINS LES BAINS</v>
      </c>
      <c r="B175" s="17">
        <f aca="true" t="shared" si="40" ref="B175:B184">B48</f>
        <v>14</v>
      </c>
      <c r="C175" s="16">
        <f aca="true" t="shared" si="41" ref="C175:D184">C48+C98+C145</f>
        <v>2666</v>
      </c>
      <c r="D175" s="15">
        <f t="shared" si="41"/>
        <v>697</v>
      </c>
      <c r="E175" s="14">
        <f aca="true" t="shared" si="42" ref="E175:E184">E48+E98+E145+B161</f>
        <v>220</v>
      </c>
      <c r="F175" s="13">
        <f aca="true" t="shared" si="43" ref="F175:F185">IF($B175=0,"",C175/$B175)</f>
        <v>190.42857142857142</v>
      </c>
      <c r="G175" s="13">
        <f aca="true" t="shared" si="44" ref="G175:G185">IF($B175=0,"",D175/$B175)</f>
        <v>49.785714285714285</v>
      </c>
      <c r="H175" s="12">
        <f aca="true" t="shared" si="45" ref="H175:H185">IF($B175=0,"",E175/$B175)</f>
        <v>15.714285714285714</v>
      </c>
      <c r="I175" s="374">
        <f aca="true" t="shared" si="46" ref="I175:I184">C175+D175</f>
        <v>3363</v>
      </c>
      <c r="J175" s="375"/>
    </row>
    <row r="176" spans="1:10" ht="13.5" thickBot="1">
      <c r="A176" s="18" t="str">
        <f t="shared" si="39"/>
        <v>GERARDMER BRUYERES</v>
      </c>
      <c r="B176" s="17">
        <f t="shared" si="40"/>
        <v>13</v>
      </c>
      <c r="C176" s="16">
        <f t="shared" si="41"/>
        <v>12300</v>
      </c>
      <c r="D176" s="15">
        <f t="shared" si="41"/>
        <v>13382</v>
      </c>
      <c r="E176" s="14">
        <f t="shared" si="42"/>
        <v>874</v>
      </c>
      <c r="F176" s="13">
        <f t="shared" si="43"/>
        <v>946.1538461538462</v>
      </c>
      <c r="G176" s="13">
        <f t="shared" si="44"/>
        <v>1029.3846153846155</v>
      </c>
      <c r="H176" s="12">
        <f t="shared" si="45"/>
        <v>67.23076923076923</v>
      </c>
      <c r="I176" s="374">
        <f t="shared" si="46"/>
        <v>25682</v>
      </c>
      <c r="J176" s="375"/>
    </row>
    <row r="177" spans="1:10" ht="13.5" thickBot="1">
      <c r="A177" s="18" t="str">
        <f t="shared" si="39"/>
        <v>PLOMBIERES REMIREMONT</v>
      </c>
      <c r="B177" s="17">
        <f t="shared" si="40"/>
        <v>20</v>
      </c>
      <c r="C177" s="16">
        <f t="shared" si="41"/>
        <v>4650</v>
      </c>
      <c r="D177" s="15">
        <f t="shared" si="41"/>
        <v>0</v>
      </c>
      <c r="E177" s="14">
        <f t="shared" si="42"/>
        <v>367</v>
      </c>
      <c r="F177" s="13">
        <f t="shared" si="43"/>
        <v>232.5</v>
      </c>
      <c r="G177" s="13">
        <f t="shared" si="44"/>
        <v>0</v>
      </c>
      <c r="H177" s="12">
        <f t="shared" si="45"/>
        <v>18.35</v>
      </c>
      <c r="I177" s="374">
        <f t="shared" si="46"/>
        <v>4650</v>
      </c>
      <c r="J177" s="375"/>
    </row>
    <row r="178" spans="1:10" ht="13.5" thickBot="1">
      <c r="A178" s="18" t="str">
        <f t="shared" si="39"/>
        <v>SAINT DIE</v>
      </c>
      <c r="B178" s="17">
        <f t="shared" si="40"/>
        <v>15</v>
      </c>
      <c r="C178" s="16">
        <f t="shared" si="41"/>
        <v>3688</v>
      </c>
      <c r="D178" s="15">
        <f t="shared" si="41"/>
        <v>0</v>
      </c>
      <c r="E178" s="14">
        <f t="shared" si="42"/>
        <v>50</v>
      </c>
      <c r="F178" s="13">
        <f t="shared" si="43"/>
        <v>245.86666666666667</v>
      </c>
      <c r="G178" s="13">
        <f t="shared" si="44"/>
        <v>0</v>
      </c>
      <c r="H178" s="12">
        <f t="shared" si="45"/>
        <v>3.3333333333333335</v>
      </c>
      <c r="I178" s="374">
        <f t="shared" si="46"/>
        <v>3688</v>
      </c>
      <c r="J178" s="375"/>
    </row>
    <row r="179" spans="1:10" ht="13.5" thickBot="1">
      <c r="A179" s="18" t="str">
        <f t="shared" si="39"/>
        <v>Club 5</v>
      </c>
      <c r="B179" s="17">
        <f t="shared" si="40"/>
        <v>0</v>
      </c>
      <c r="C179" s="16">
        <f t="shared" si="41"/>
        <v>0</v>
      </c>
      <c r="D179" s="15">
        <f t="shared" si="41"/>
        <v>0</v>
      </c>
      <c r="E179" s="14">
        <f t="shared" si="42"/>
        <v>0</v>
      </c>
      <c r="F179" s="13">
        <f t="shared" si="43"/>
      </c>
      <c r="G179" s="13">
        <f t="shared" si="44"/>
      </c>
      <c r="H179" s="12">
        <f t="shared" si="45"/>
      </c>
      <c r="I179" s="374">
        <f t="shared" si="46"/>
        <v>0</v>
      </c>
      <c r="J179" s="375"/>
    </row>
    <row r="180" spans="1:10" ht="13.5" thickBot="1">
      <c r="A180" s="18" t="str">
        <f t="shared" si="39"/>
        <v>Club 6</v>
      </c>
      <c r="B180" s="17">
        <f t="shared" si="40"/>
        <v>0</v>
      </c>
      <c r="C180" s="16">
        <f t="shared" si="41"/>
        <v>0</v>
      </c>
      <c r="D180" s="15">
        <f t="shared" si="41"/>
        <v>0</v>
      </c>
      <c r="E180" s="14">
        <f t="shared" si="42"/>
        <v>0</v>
      </c>
      <c r="F180" s="13">
        <f t="shared" si="43"/>
      </c>
      <c r="G180" s="13">
        <f t="shared" si="44"/>
      </c>
      <c r="H180" s="12">
        <f t="shared" si="45"/>
      </c>
      <c r="I180" s="374">
        <f t="shared" si="46"/>
        <v>0</v>
      </c>
      <c r="J180" s="375"/>
    </row>
    <row r="181" spans="1:10" ht="13.5" thickBot="1">
      <c r="A181" s="18" t="str">
        <f t="shared" si="39"/>
        <v>Club 7</v>
      </c>
      <c r="B181" s="17">
        <f t="shared" si="40"/>
        <v>0</v>
      </c>
      <c r="C181" s="16">
        <f t="shared" si="41"/>
        <v>0</v>
      </c>
      <c r="D181" s="15">
        <f t="shared" si="41"/>
        <v>0</v>
      </c>
      <c r="E181" s="14">
        <f t="shared" si="42"/>
        <v>0</v>
      </c>
      <c r="F181" s="13">
        <f t="shared" si="43"/>
      </c>
      <c r="G181" s="13">
        <f t="shared" si="44"/>
      </c>
      <c r="H181" s="12">
        <f t="shared" si="45"/>
      </c>
      <c r="I181" s="374">
        <f t="shared" si="46"/>
        <v>0</v>
      </c>
      <c r="J181" s="375"/>
    </row>
    <row r="182" spans="1:10" ht="13.5" thickBot="1">
      <c r="A182" s="18" t="str">
        <f t="shared" si="39"/>
        <v>Club 8</v>
      </c>
      <c r="B182" s="17">
        <f t="shared" si="40"/>
        <v>0</v>
      </c>
      <c r="C182" s="16">
        <f t="shared" si="41"/>
        <v>0</v>
      </c>
      <c r="D182" s="15">
        <f t="shared" si="41"/>
        <v>0</v>
      </c>
      <c r="E182" s="14">
        <f t="shared" si="42"/>
        <v>0</v>
      </c>
      <c r="F182" s="13">
        <f t="shared" si="43"/>
      </c>
      <c r="G182" s="13">
        <f t="shared" si="44"/>
      </c>
      <c r="H182" s="12">
        <f t="shared" si="45"/>
      </c>
      <c r="I182" s="374">
        <f t="shared" si="46"/>
        <v>0</v>
      </c>
      <c r="J182" s="375"/>
    </row>
    <row r="183" spans="1:10" ht="13.5" thickBot="1">
      <c r="A183" s="18" t="str">
        <f t="shared" si="39"/>
        <v>Club 9</v>
      </c>
      <c r="B183" s="17">
        <f t="shared" si="40"/>
        <v>0</v>
      </c>
      <c r="C183" s="16">
        <f t="shared" si="41"/>
        <v>0</v>
      </c>
      <c r="D183" s="15">
        <f t="shared" si="41"/>
        <v>0</v>
      </c>
      <c r="E183" s="14">
        <f t="shared" si="42"/>
        <v>0</v>
      </c>
      <c r="F183" s="13">
        <f t="shared" si="43"/>
      </c>
      <c r="G183" s="13">
        <f t="shared" si="44"/>
      </c>
      <c r="H183" s="12">
        <f t="shared" si="45"/>
      </c>
      <c r="I183" s="374">
        <f t="shared" si="46"/>
        <v>0</v>
      </c>
      <c r="J183" s="375"/>
    </row>
    <row r="184" spans="1:10" ht="13.5" thickBot="1">
      <c r="A184" s="18" t="str">
        <f t="shared" si="39"/>
        <v>Club 10</v>
      </c>
      <c r="B184" s="17">
        <f t="shared" si="40"/>
        <v>0</v>
      </c>
      <c r="C184" s="16">
        <f t="shared" si="41"/>
        <v>0</v>
      </c>
      <c r="D184" s="15">
        <f t="shared" si="41"/>
        <v>0</v>
      </c>
      <c r="E184" s="14">
        <f t="shared" si="42"/>
        <v>0</v>
      </c>
      <c r="F184" s="13">
        <f t="shared" si="43"/>
      </c>
      <c r="G184" s="13">
        <f t="shared" si="44"/>
      </c>
      <c r="H184" s="12">
        <f t="shared" si="45"/>
      </c>
      <c r="I184" s="374">
        <f t="shared" si="46"/>
        <v>0</v>
      </c>
      <c r="J184" s="375"/>
    </row>
    <row r="185" spans="1:10" s="4" customFormat="1" ht="16.5" thickBot="1">
      <c r="A185" s="11" t="s">
        <v>4</v>
      </c>
      <c r="B185" s="10">
        <f>SUM(B175:B184)</f>
        <v>62</v>
      </c>
      <c r="C185" s="9">
        <f>SUM(C175:C184)</f>
        <v>23304</v>
      </c>
      <c r="D185" s="8">
        <f>SUM(D175:D184)</f>
        <v>14079</v>
      </c>
      <c r="E185" s="7">
        <f>SUM(E175:E184)</f>
        <v>1511</v>
      </c>
      <c r="F185" s="6">
        <f t="shared" si="43"/>
        <v>375.8709677419355</v>
      </c>
      <c r="G185" s="6">
        <f t="shared" si="44"/>
        <v>227.08064516129033</v>
      </c>
      <c r="H185" s="5">
        <f t="shared" si="45"/>
        <v>24.370967741935484</v>
      </c>
      <c r="I185" s="378">
        <f>SUM(I175:J184)</f>
        <v>37383</v>
      </c>
      <c r="J185" s="379"/>
    </row>
    <row r="215" ht="61.5" customHeight="1"/>
    <row r="217" ht="9" customHeight="1"/>
  </sheetData>
  <sheetProtection password="CAC7" sheet="1" objects="1" scenarios="1"/>
  <mergeCells count="103">
    <mergeCell ref="I184:J184"/>
    <mergeCell ref="C173:E173"/>
    <mergeCell ref="I183:J183"/>
    <mergeCell ref="I185:J185"/>
    <mergeCell ref="I175:J175"/>
    <mergeCell ref="I176:J176"/>
    <mergeCell ref="I177:J177"/>
    <mergeCell ref="I178:J178"/>
    <mergeCell ref="I179:J179"/>
    <mergeCell ref="I180:J180"/>
    <mergeCell ref="I181:J181"/>
    <mergeCell ref="F143:H143"/>
    <mergeCell ref="I146:J146"/>
    <mergeCell ref="I182:J182"/>
    <mergeCell ref="B173:B174"/>
    <mergeCell ref="B159:B160"/>
    <mergeCell ref="I174:J174"/>
    <mergeCell ref="F173:H173"/>
    <mergeCell ref="A172:J172"/>
    <mergeCell ref="A159:A160"/>
    <mergeCell ref="I173:J173"/>
    <mergeCell ref="B158:J158"/>
    <mergeCell ref="I151:J151"/>
    <mergeCell ref="I152:J152"/>
    <mergeCell ref="I153:J153"/>
    <mergeCell ref="I155:J155"/>
    <mergeCell ref="I154:J154"/>
    <mergeCell ref="B125:J125"/>
    <mergeCell ref="H127:J127"/>
    <mergeCell ref="I143:J143"/>
    <mergeCell ref="I148:J148"/>
    <mergeCell ref="C143:E143"/>
    <mergeCell ref="I108:J108"/>
    <mergeCell ref="B127:D127"/>
    <mergeCell ref="B143:B144"/>
    <mergeCell ref="I147:J147"/>
    <mergeCell ref="I145:J145"/>
    <mergeCell ref="E127:G127"/>
    <mergeCell ref="I144:J144"/>
    <mergeCell ref="I149:J149"/>
    <mergeCell ref="I150:J150"/>
    <mergeCell ref="A67:A68"/>
    <mergeCell ref="A96:A97"/>
    <mergeCell ref="B96:B97"/>
    <mergeCell ref="C96:E96"/>
    <mergeCell ref="A81:A82"/>
    <mergeCell ref="E81:G81"/>
    <mergeCell ref="F96:H96"/>
    <mergeCell ref="B81:D81"/>
    <mergeCell ref="A123:A124"/>
    <mergeCell ref="B123:C123"/>
    <mergeCell ref="A110:A111"/>
    <mergeCell ref="E123:G123"/>
    <mergeCell ref="B110:D110"/>
    <mergeCell ref="B111:D111"/>
    <mergeCell ref="E124:G124"/>
    <mergeCell ref="B65:J65"/>
    <mergeCell ref="B67:D67"/>
    <mergeCell ref="I107:J107"/>
    <mergeCell ref="I105:J105"/>
    <mergeCell ref="I97:J97"/>
    <mergeCell ref="H67:J67"/>
    <mergeCell ref="H81:J81"/>
    <mergeCell ref="I106:J106"/>
    <mergeCell ref="I102:J102"/>
    <mergeCell ref="I101:J101"/>
    <mergeCell ref="I52:J52"/>
    <mergeCell ref="I55:J55"/>
    <mergeCell ref="I56:J56"/>
    <mergeCell ref="H123:J123"/>
    <mergeCell ref="I98:J98"/>
    <mergeCell ref="I96:J96"/>
    <mergeCell ref="I100:J100"/>
    <mergeCell ref="I103:J103"/>
    <mergeCell ref="I99:J99"/>
    <mergeCell ref="I104:J104"/>
    <mergeCell ref="I48:J48"/>
    <mergeCell ref="I47:J47"/>
    <mergeCell ref="I57:J57"/>
    <mergeCell ref="E67:G67"/>
    <mergeCell ref="I54:J54"/>
    <mergeCell ref="I49:J49"/>
    <mergeCell ref="I50:J50"/>
    <mergeCell ref="I51:J51"/>
    <mergeCell ref="I58:J58"/>
    <mergeCell ref="I53:J53"/>
    <mergeCell ref="A4:A5"/>
    <mergeCell ref="B4:D4"/>
    <mergeCell ref="A18:A19"/>
    <mergeCell ref="I46:J46"/>
    <mergeCell ref="A32:A33"/>
    <mergeCell ref="A46:A47"/>
    <mergeCell ref="B18:D18"/>
    <mergeCell ref="B32:D32"/>
    <mergeCell ref="E4:G4"/>
    <mergeCell ref="B46:B47"/>
    <mergeCell ref="B2:J2"/>
    <mergeCell ref="E18:G18"/>
    <mergeCell ref="H18:J18"/>
    <mergeCell ref="F46:H46"/>
    <mergeCell ref="E32:G32"/>
    <mergeCell ref="H4:J4"/>
    <mergeCell ref="C46:E46"/>
  </mergeCells>
  <printOptions/>
  <pageMargins left="0.3937007874015748" right="0.1968503937007874" top="0.7874015748031497" bottom="0.984251968503937" header="0.31496062992125984" footer="0.31496062992125984"/>
  <pageSetup horizontalDpi="600" verticalDpi="600" orientation="portrait" paperSize="9" scale="84" r:id="rId1"/>
  <headerFooter alignWithMargins="0">
    <oddHeader>&amp;CLivre Blanc 2017-2018
District Est</oddHeader>
    <oddFooter>&amp;C&amp;P/&amp;N</oddFooter>
  </headerFooter>
  <rowBreaks count="2" manualBreakCount="2">
    <brk id="60" max="255" man="1"/>
    <brk id="123" max="9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185"/>
  <sheetViews>
    <sheetView workbookViewId="0" topLeftCell="A157">
      <selection activeCell="G191" sqref="G191"/>
    </sheetView>
  </sheetViews>
  <sheetFormatPr defaultColWidth="11.57421875" defaultRowHeight="12.75"/>
  <cols>
    <col min="1" max="1" width="40.7109375" style="3" customWidth="1"/>
    <col min="2" max="5" width="8.28125" style="3" customWidth="1"/>
    <col min="6" max="6" width="9.421875" style="3" customWidth="1"/>
    <col min="7" max="7" width="9.00390625" style="3" customWidth="1"/>
    <col min="8" max="10" width="8.28125" style="3" customWidth="1"/>
    <col min="11" max="16384" width="11.57421875" style="3" customWidth="1"/>
  </cols>
  <sheetData>
    <row r="1" ht="13.5" thickBot="1"/>
    <row r="2" spans="1:10" s="102" customFormat="1" ht="18.75" thickBot="1">
      <c r="A2" s="52" t="s">
        <v>25</v>
      </c>
      <c r="B2" s="354" t="s">
        <v>8</v>
      </c>
      <c r="C2" s="355"/>
      <c r="D2" s="355"/>
      <c r="E2" s="355"/>
      <c r="F2" s="355"/>
      <c r="G2" s="355"/>
      <c r="H2" s="355"/>
      <c r="I2" s="355"/>
      <c r="J2" s="356"/>
    </row>
    <row r="3" spans="2:10" ht="15.75" customHeight="1" thickBot="1"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372" t="s">
        <v>0</v>
      </c>
      <c r="B4" s="357" t="s">
        <v>39</v>
      </c>
      <c r="C4" s="358"/>
      <c r="D4" s="359"/>
      <c r="E4" s="357" t="s">
        <v>10</v>
      </c>
      <c r="F4" s="358"/>
      <c r="G4" s="359"/>
      <c r="H4" s="357" t="s">
        <v>13</v>
      </c>
      <c r="I4" s="358"/>
      <c r="J4" s="359"/>
    </row>
    <row r="5" spans="1:10" ht="13.5" thickBot="1">
      <c r="A5" s="373"/>
      <c r="B5" s="74" t="s">
        <v>1</v>
      </c>
      <c r="C5" s="71" t="s">
        <v>2</v>
      </c>
      <c r="D5" s="73" t="s">
        <v>3</v>
      </c>
      <c r="E5" s="72" t="s">
        <v>1</v>
      </c>
      <c r="F5" s="71" t="s">
        <v>2</v>
      </c>
      <c r="G5" s="70" t="s">
        <v>3</v>
      </c>
      <c r="H5" s="74" t="s">
        <v>1</v>
      </c>
      <c r="I5" s="71" t="s">
        <v>2</v>
      </c>
      <c r="J5" s="73" t="s">
        <v>3</v>
      </c>
    </row>
    <row r="6" spans="1:10" ht="12.75">
      <c r="A6" s="101" t="s">
        <v>188</v>
      </c>
      <c r="B6" s="47"/>
      <c r="C6" s="66"/>
      <c r="D6" s="65">
        <v>60</v>
      </c>
      <c r="E6" s="47"/>
      <c r="F6" s="66"/>
      <c r="G6" s="65"/>
      <c r="H6" s="47"/>
      <c r="I6" s="66"/>
      <c r="J6" s="65"/>
    </row>
    <row r="7" spans="1:10" ht="12.75">
      <c r="A7" s="300" t="s">
        <v>214</v>
      </c>
      <c r="B7" s="69"/>
      <c r="C7" s="68"/>
      <c r="D7" s="67">
        <v>884</v>
      </c>
      <c r="E7" s="69">
        <v>4922</v>
      </c>
      <c r="F7" s="68"/>
      <c r="G7" s="67">
        <v>150</v>
      </c>
      <c r="H7" s="69"/>
      <c r="I7" s="68"/>
      <c r="J7" s="90"/>
    </row>
    <row r="8" spans="1:10" ht="12.75">
      <c r="A8" s="300" t="s">
        <v>212</v>
      </c>
      <c r="B8" s="69"/>
      <c r="C8" s="68"/>
      <c r="D8" s="67"/>
      <c r="E8" s="69"/>
      <c r="F8" s="68"/>
      <c r="G8" s="67"/>
      <c r="H8" s="69"/>
      <c r="I8" s="68"/>
      <c r="J8" s="67"/>
    </row>
    <row r="9" spans="1:10" ht="12.75">
      <c r="A9" s="300" t="s">
        <v>213</v>
      </c>
      <c r="B9" s="69"/>
      <c r="C9" s="68"/>
      <c r="D9" s="67">
        <v>572</v>
      </c>
      <c r="E9" s="69">
        <v>9354</v>
      </c>
      <c r="F9" s="68"/>
      <c r="G9" s="67">
        <v>70</v>
      </c>
      <c r="H9" s="69">
        <v>3000</v>
      </c>
      <c r="I9" s="68"/>
      <c r="J9" s="67">
        <v>116</v>
      </c>
    </row>
    <row r="10" spans="1:10" ht="12.75">
      <c r="A10" s="300" t="s">
        <v>167</v>
      </c>
      <c r="B10" s="69">
        <v>7600</v>
      </c>
      <c r="C10" s="68"/>
      <c r="D10" s="67">
        <v>2500</v>
      </c>
      <c r="E10" s="69">
        <v>14577</v>
      </c>
      <c r="F10" s="68"/>
      <c r="G10" s="67">
        <v>50</v>
      </c>
      <c r="H10" s="69"/>
      <c r="I10" s="68"/>
      <c r="J10" s="84">
        <v>20</v>
      </c>
    </row>
    <row r="11" spans="1:10" ht="12.75">
      <c r="A11" s="300" t="s">
        <v>174</v>
      </c>
      <c r="B11" s="69">
        <v>2250</v>
      </c>
      <c r="C11" s="68"/>
      <c r="D11" s="67">
        <v>78</v>
      </c>
      <c r="E11" s="69">
        <v>4423</v>
      </c>
      <c r="F11" s="68"/>
      <c r="G11" s="67">
        <v>904</v>
      </c>
      <c r="H11" s="69"/>
      <c r="I11" s="68"/>
      <c r="J11" s="90"/>
    </row>
    <row r="12" spans="1:10" ht="12.75">
      <c r="A12" s="300" t="s">
        <v>106</v>
      </c>
      <c r="B12" s="69">
        <v>8500</v>
      </c>
      <c r="C12" s="68"/>
      <c r="D12" s="67">
        <v>462</v>
      </c>
      <c r="E12" s="69"/>
      <c r="F12" s="68"/>
      <c r="G12" s="67"/>
      <c r="H12" s="69"/>
      <c r="I12" s="68"/>
      <c r="J12" s="67"/>
    </row>
    <row r="13" spans="1:10" ht="12.75">
      <c r="A13" s="300" t="s">
        <v>105</v>
      </c>
      <c r="B13" s="69">
        <v>66</v>
      </c>
      <c r="C13" s="68"/>
      <c r="D13" s="67">
        <v>168</v>
      </c>
      <c r="E13" s="69">
        <v>1493</v>
      </c>
      <c r="F13" s="68"/>
      <c r="G13" s="67"/>
      <c r="H13" s="69"/>
      <c r="I13" s="68"/>
      <c r="J13" s="67"/>
    </row>
    <row r="14" spans="1:10" ht="12.75">
      <c r="A14" s="300" t="s">
        <v>229</v>
      </c>
      <c r="B14" s="69"/>
      <c r="C14" s="68"/>
      <c r="D14" s="67"/>
      <c r="E14" s="69"/>
      <c r="F14" s="68"/>
      <c r="G14" s="67"/>
      <c r="H14" s="69"/>
      <c r="I14" s="68"/>
      <c r="J14" s="84"/>
    </row>
    <row r="15" spans="1:10" ht="13.5" thickBot="1">
      <c r="A15" s="100" t="s">
        <v>59</v>
      </c>
      <c r="B15" s="64"/>
      <c r="C15" s="63"/>
      <c r="D15" s="62"/>
      <c r="E15" s="64"/>
      <c r="F15" s="63"/>
      <c r="G15" s="62"/>
      <c r="H15" s="64"/>
      <c r="I15" s="63"/>
      <c r="J15" s="62"/>
    </row>
    <row r="16" spans="1:10" ht="13.5" thickBot="1">
      <c r="A16" s="10" t="s">
        <v>4</v>
      </c>
      <c r="B16" s="61">
        <f aca="true" t="shared" si="0" ref="B16:J16">SUM(B6:B15)</f>
        <v>18416</v>
      </c>
      <c r="C16" s="61">
        <f t="shared" si="0"/>
        <v>0</v>
      </c>
      <c r="D16" s="61">
        <f t="shared" si="0"/>
        <v>4724</v>
      </c>
      <c r="E16" s="61">
        <f t="shared" si="0"/>
        <v>34769</v>
      </c>
      <c r="F16" s="61">
        <f t="shared" si="0"/>
        <v>0</v>
      </c>
      <c r="G16" s="61">
        <f t="shared" si="0"/>
        <v>1174</v>
      </c>
      <c r="H16" s="61">
        <f t="shared" si="0"/>
        <v>3000</v>
      </c>
      <c r="I16" s="61">
        <f t="shared" si="0"/>
        <v>0</v>
      </c>
      <c r="J16" s="61">
        <f t="shared" si="0"/>
        <v>136</v>
      </c>
    </row>
    <row r="17" ht="13.5" thickBot="1"/>
    <row r="18" spans="1:10" ht="13.5" thickBot="1">
      <c r="A18" s="372" t="s">
        <v>0</v>
      </c>
      <c r="B18" s="357" t="s">
        <v>12</v>
      </c>
      <c r="C18" s="358"/>
      <c r="D18" s="359"/>
      <c r="E18" s="357" t="s">
        <v>11</v>
      </c>
      <c r="F18" s="358"/>
      <c r="G18" s="359"/>
      <c r="H18" s="369" t="s">
        <v>41</v>
      </c>
      <c r="I18" s="370"/>
      <c r="J18" s="371"/>
    </row>
    <row r="19" spans="1:10" ht="13.5" thickBot="1">
      <c r="A19" s="373"/>
      <c r="B19" s="74" t="s">
        <v>1</v>
      </c>
      <c r="C19" s="71" t="s">
        <v>2</v>
      </c>
      <c r="D19" s="73" t="s">
        <v>3</v>
      </c>
      <c r="E19" s="72" t="s">
        <v>1</v>
      </c>
      <c r="F19" s="71" t="s">
        <v>2</v>
      </c>
      <c r="G19" s="70" t="s">
        <v>3</v>
      </c>
      <c r="H19" s="99" t="s">
        <v>1</v>
      </c>
      <c r="I19" s="98" t="s">
        <v>2</v>
      </c>
      <c r="J19" s="97" t="s">
        <v>3</v>
      </c>
    </row>
    <row r="20" spans="1:10" ht="13.5" thickBot="1">
      <c r="A20" s="96" t="str">
        <f aca="true" t="shared" si="1" ref="A20:A29">A6</f>
        <v>CHÂTEAU THIERRY Cité des Fables</v>
      </c>
      <c r="B20" s="47"/>
      <c r="C20" s="66"/>
      <c r="D20" s="65">
        <v>45</v>
      </c>
      <c r="E20" s="47"/>
      <c r="F20" s="66"/>
      <c r="G20" s="65"/>
      <c r="H20" s="47"/>
      <c r="I20" s="66"/>
      <c r="J20" s="65"/>
    </row>
    <row r="21" spans="1:10" ht="13.5" thickBot="1">
      <c r="A21" s="96" t="str">
        <f t="shared" si="1"/>
        <v>CHÂTEAU THIERRY JEANNE DE NAVARRE</v>
      </c>
      <c r="B21" s="92">
        <v>414</v>
      </c>
      <c r="C21" s="91"/>
      <c r="D21" s="90">
        <v>101</v>
      </c>
      <c r="E21" s="92"/>
      <c r="F21" s="91"/>
      <c r="G21" s="90">
        <v>45</v>
      </c>
      <c r="H21" s="92">
        <v>150</v>
      </c>
      <c r="I21" s="91"/>
      <c r="J21" s="90">
        <v>20</v>
      </c>
    </row>
    <row r="22" spans="1:10" ht="13.5" thickBot="1">
      <c r="A22" s="96" t="str">
        <f t="shared" si="1"/>
        <v>CHÂTEAU THIERRY VALLEE DE LA MARNE</v>
      </c>
      <c r="B22" s="69"/>
      <c r="C22" s="68"/>
      <c r="D22" s="67"/>
      <c r="E22" s="69"/>
      <c r="F22" s="68"/>
      <c r="G22" s="67"/>
      <c r="H22" s="69"/>
      <c r="I22" s="68"/>
      <c r="J22" s="67"/>
    </row>
    <row r="23" spans="1:10" ht="13.5" thickBot="1">
      <c r="A23" s="96" t="str">
        <f t="shared" si="1"/>
        <v>EPERNAY</v>
      </c>
      <c r="B23" s="69">
        <v>4000</v>
      </c>
      <c r="C23" s="68"/>
      <c r="D23" s="67">
        <v>50</v>
      </c>
      <c r="E23" s="69">
        <v>600</v>
      </c>
      <c r="F23" s="68"/>
      <c r="G23" s="67">
        <v>90</v>
      </c>
      <c r="H23" s="69">
        <v>6050</v>
      </c>
      <c r="I23" s="68">
        <v>900</v>
      </c>
      <c r="J23" s="67">
        <v>50</v>
      </c>
    </row>
    <row r="24" spans="1:10" ht="13.5" thickBot="1">
      <c r="A24" s="96" t="str">
        <f t="shared" si="1"/>
        <v>EPERNAY VAL CHAMPAGNE</v>
      </c>
      <c r="B24" s="86"/>
      <c r="C24" s="85"/>
      <c r="D24" s="84"/>
      <c r="E24" s="86"/>
      <c r="F24" s="85"/>
      <c r="G24" s="84"/>
      <c r="H24" s="86">
        <v>700</v>
      </c>
      <c r="I24" s="85"/>
      <c r="J24" s="84"/>
    </row>
    <row r="25" spans="1:10" ht="13.5" thickBot="1">
      <c r="A25" s="96" t="str">
        <f t="shared" si="1"/>
        <v>REIMS CHAMPAGNE</v>
      </c>
      <c r="B25" s="92">
        <v>9851</v>
      </c>
      <c r="C25" s="91"/>
      <c r="D25" s="90">
        <v>150</v>
      </c>
      <c r="E25" s="92"/>
      <c r="F25" s="91"/>
      <c r="G25" s="90">
        <v>100</v>
      </c>
      <c r="H25" s="92"/>
      <c r="I25" s="91"/>
      <c r="J25" s="90"/>
    </row>
    <row r="26" spans="1:10" ht="13.5" thickBot="1">
      <c r="A26" s="96" t="str">
        <f t="shared" si="1"/>
        <v>REIMS COLBERT</v>
      </c>
      <c r="B26" s="69"/>
      <c r="C26" s="68"/>
      <c r="D26" s="67"/>
      <c r="E26" s="69"/>
      <c r="F26" s="68"/>
      <c r="G26" s="67">
        <v>16</v>
      </c>
      <c r="H26" s="69"/>
      <c r="I26" s="68"/>
      <c r="J26" s="67"/>
    </row>
    <row r="27" spans="1:10" ht="13.5" thickBot="1">
      <c r="A27" s="96" t="str">
        <f t="shared" si="1"/>
        <v>REIMS MILLESIME</v>
      </c>
      <c r="B27" s="69">
        <v>4200</v>
      </c>
      <c r="C27" s="68"/>
      <c r="D27" s="67"/>
      <c r="E27" s="69">
        <v>6670</v>
      </c>
      <c r="F27" s="68"/>
      <c r="G27" s="67">
        <v>9</v>
      </c>
      <c r="H27" s="69">
        <v>15000</v>
      </c>
      <c r="I27" s="68"/>
      <c r="J27" s="67"/>
    </row>
    <row r="28" spans="1:10" ht="13.5" thickBot="1">
      <c r="A28" s="96" t="str">
        <f t="shared" si="1"/>
        <v>CLUB  9</v>
      </c>
      <c r="B28" s="86"/>
      <c r="C28" s="85"/>
      <c r="D28" s="84"/>
      <c r="E28" s="86"/>
      <c r="F28" s="85"/>
      <c r="G28" s="84"/>
      <c r="H28" s="86"/>
      <c r="I28" s="85"/>
      <c r="J28" s="84"/>
    </row>
    <row r="29" spans="1:10" ht="13.5" thickBot="1">
      <c r="A29" s="96" t="str">
        <f t="shared" si="1"/>
        <v>Club 10</v>
      </c>
      <c r="B29" s="64"/>
      <c r="C29" s="63"/>
      <c r="D29" s="62"/>
      <c r="E29" s="64"/>
      <c r="F29" s="63"/>
      <c r="G29" s="62"/>
      <c r="H29" s="64"/>
      <c r="I29" s="63"/>
      <c r="J29" s="62"/>
    </row>
    <row r="30" spans="1:10" ht="13.5" thickBot="1">
      <c r="A30" s="10" t="s">
        <v>4</v>
      </c>
      <c r="B30" s="61">
        <f aca="true" t="shared" si="2" ref="B30:J30">SUM(B20:B29)</f>
        <v>18465</v>
      </c>
      <c r="C30" s="61">
        <f t="shared" si="2"/>
        <v>0</v>
      </c>
      <c r="D30" s="61">
        <f t="shared" si="2"/>
        <v>346</v>
      </c>
      <c r="E30" s="61">
        <f t="shared" si="2"/>
        <v>7270</v>
      </c>
      <c r="F30" s="61">
        <f t="shared" si="2"/>
        <v>0</v>
      </c>
      <c r="G30" s="61">
        <f t="shared" si="2"/>
        <v>260</v>
      </c>
      <c r="H30" s="61">
        <f t="shared" si="2"/>
        <v>21900</v>
      </c>
      <c r="I30" s="61">
        <f t="shared" si="2"/>
        <v>900</v>
      </c>
      <c r="J30" s="61">
        <f t="shared" si="2"/>
        <v>70</v>
      </c>
    </row>
    <row r="31" ht="13.5" thickBot="1"/>
    <row r="32" spans="1:7" ht="12.75">
      <c r="A32" s="372" t="s">
        <v>0</v>
      </c>
      <c r="B32" s="357" t="s">
        <v>42</v>
      </c>
      <c r="C32" s="358"/>
      <c r="D32" s="359"/>
      <c r="E32" s="357" t="s">
        <v>43</v>
      </c>
      <c r="F32" s="358"/>
      <c r="G32" s="359"/>
    </row>
    <row r="33" spans="1:10" ht="13.5" thickBot="1">
      <c r="A33" s="373"/>
      <c r="B33" s="74" t="s">
        <v>1</v>
      </c>
      <c r="C33" s="71" t="s">
        <v>2</v>
      </c>
      <c r="D33" s="73" t="s">
        <v>3</v>
      </c>
      <c r="E33" s="72" t="s">
        <v>1</v>
      </c>
      <c r="F33" s="71" t="s">
        <v>2</v>
      </c>
      <c r="G33" s="70" t="s">
        <v>3</v>
      </c>
      <c r="H33" s="40"/>
      <c r="I33" s="42"/>
      <c r="J33" s="42"/>
    </row>
    <row r="34" spans="1:10" ht="13.5" thickBot="1">
      <c r="A34" s="18" t="str">
        <f aca="true" t="shared" si="3" ref="A34:A43">A6</f>
        <v>CHÂTEAU THIERRY Cité des Fables</v>
      </c>
      <c r="B34" s="47"/>
      <c r="C34" s="66"/>
      <c r="D34" s="95"/>
      <c r="E34" s="47"/>
      <c r="F34" s="66"/>
      <c r="G34" s="65"/>
      <c r="H34" s="60"/>
      <c r="I34" s="39"/>
      <c r="J34" s="39"/>
    </row>
    <row r="35" spans="1:10" ht="13.5" thickBot="1">
      <c r="A35" s="18" t="str">
        <f t="shared" si="3"/>
        <v>CHÂTEAU THIERRY JEANNE DE NAVARRE</v>
      </c>
      <c r="B35" s="92">
        <v>329</v>
      </c>
      <c r="C35" s="94"/>
      <c r="D35" s="93">
        <v>27</v>
      </c>
      <c r="E35" s="92"/>
      <c r="F35" s="91"/>
      <c r="G35" s="90">
        <v>197</v>
      </c>
      <c r="H35" s="60"/>
      <c r="I35" s="39"/>
      <c r="J35" s="39"/>
    </row>
    <row r="36" spans="1:10" ht="13.5" thickBot="1">
      <c r="A36" s="18" t="str">
        <f t="shared" si="3"/>
        <v>CHÂTEAU THIERRY VALLEE DE LA MARNE</v>
      </c>
      <c r="B36" s="69"/>
      <c r="C36" s="68"/>
      <c r="D36" s="88"/>
      <c r="E36" s="69"/>
      <c r="F36" s="68"/>
      <c r="G36" s="67"/>
      <c r="H36" s="60"/>
      <c r="I36" s="39"/>
      <c r="J36" s="39"/>
    </row>
    <row r="37" spans="1:10" ht="13.5" thickBot="1">
      <c r="A37" s="18" t="str">
        <f t="shared" si="3"/>
        <v>EPERNAY</v>
      </c>
      <c r="B37" s="69">
        <v>3010</v>
      </c>
      <c r="C37" s="89"/>
      <c r="D37" s="88">
        <v>90</v>
      </c>
      <c r="E37" s="69"/>
      <c r="F37" s="68"/>
      <c r="G37" s="67"/>
      <c r="H37" s="60"/>
      <c r="I37" s="39"/>
      <c r="J37" s="39"/>
    </row>
    <row r="38" spans="1:10" ht="13.5" thickBot="1">
      <c r="A38" s="18" t="str">
        <f t="shared" si="3"/>
        <v>EPERNAY VAL CHAMPAGNE</v>
      </c>
      <c r="B38" s="86">
        <v>4000</v>
      </c>
      <c r="C38" s="85"/>
      <c r="D38" s="87"/>
      <c r="E38" s="86"/>
      <c r="F38" s="85"/>
      <c r="G38" s="84"/>
      <c r="H38" s="60"/>
      <c r="I38" s="39"/>
      <c r="J38" s="39"/>
    </row>
    <row r="39" spans="1:10" ht="13.5" thickBot="1">
      <c r="A39" s="18" t="str">
        <f t="shared" si="3"/>
        <v>REIMS CHAMPAGNE</v>
      </c>
      <c r="B39" s="92"/>
      <c r="C39" s="94"/>
      <c r="D39" s="93"/>
      <c r="E39" s="92"/>
      <c r="F39" s="91"/>
      <c r="G39" s="90">
        <v>20</v>
      </c>
      <c r="H39" s="60"/>
      <c r="I39" s="39"/>
      <c r="J39" s="39"/>
    </row>
    <row r="40" spans="1:10" ht="13.5" thickBot="1">
      <c r="A40" s="18" t="str">
        <f t="shared" si="3"/>
        <v>REIMS COLBERT</v>
      </c>
      <c r="B40" s="69"/>
      <c r="C40" s="68"/>
      <c r="D40" s="88"/>
      <c r="E40" s="69"/>
      <c r="F40" s="68"/>
      <c r="G40" s="67"/>
      <c r="H40" s="60"/>
      <c r="I40" s="39"/>
      <c r="J40" s="39"/>
    </row>
    <row r="41" spans="1:10" ht="13.5" thickBot="1">
      <c r="A41" s="18" t="str">
        <f t="shared" si="3"/>
        <v>REIMS MILLESIME</v>
      </c>
      <c r="B41" s="69"/>
      <c r="C41" s="89"/>
      <c r="D41" s="88"/>
      <c r="E41" s="69"/>
      <c r="F41" s="68"/>
      <c r="G41" s="67">
        <v>12</v>
      </c>
      <c r="H41" s="60"/>
      <c r="I41" s="39"/>
      <c r="J41" s="39"/>
    </row>
    <row r="42" spans="1:10" ht="13.5" thickBot="1">
      <c r="A42" s="18" t="str">
        <f t="shared" si="3"/>
        <v>CLUB  9</v>
      </c>
      <c r="B42" s="86"/>
      <c r="C42" s="85"/>
      <c r="D42" s="87"/>
      <c r="E42" s="86"/>
      <c r="F42" s="85"/>
      <c r="G42" s="84"/>
      <c r="H42" s="60"/>
      <c r="I42" s="39"/>
      <c r="J42" s="39"/>
    </row>
    <row r="43" spans="1:10" ht="13.5" thickBot="1">
      <c r="A43" s="18" t="str">
        <f t="shared" si="3"/>
        <v>Club 10</v>
      </c>
      <c r="B43" s="64"/>
      <c r="C43" s="83"/>
      <c r="D43" s="82"/>
      <c r="E43" s="64"/>
      <c r="F43" s="63"/>
      <c r="G43" s="62"/>
      <c r="H43" s="60"/>
      <c r="I43" s="39"/>
      <c r="J43" s="39"/>
    </row>
    <row r="44" spans="1:10" ht="13.5" thickBot="1">
      <c r="A44" s="10" t="s">
        <v>4</v>
      </c>
      <c r="B44" s="61">
        <f aca="true" t="shared" si="4" ref="B44:G44">SUM(B34:B43)</f>
        <v>7339</v>
      </c>
      <c r="C44" s="61">
        <f t="shared" si="4"/>
        <v>0</v>
      </c>
      <c r="D44" s="61">
        <f t="shared" si="4"/>
        <v>117</v>
      </c>
      <c r="E44" s="61">
        <f t="shared" si="4"/>
        <v>0</v>
      </c>
      <c r="F44" s="61">
        <f t="shared" si="4"/>
        <v>0</v>
      </c>
      <c r="G44" s="61">
        <f t="shared" si="4"/>
        <v>229</v>
      </c>
      <c r="H44" s="60"/>
      <c r="I44" s="39"/>
      <c r="J44" s="39"/>
    </row>
    <row r="45" ht="13.5" thickBot="1"/>
    <row r="46" spans="1:10" ht="12.75">
      <c r="A46" s="380" t="s">
        <v>0</v>
      </c>
      <c r="B46" s="365" t="s">
        <v>76</v>
      </c>
      <c r="C46" s="382" t="s">
        <v>21</v>
      </c>
      <c r="D46" s="358"/>
      <c r="E46" s="383"/>
      <c r="F46" s="360" t="s">
        <v>6</v>
      </c>
      <c r="G46" s="361"/>
      <c r="H46" s="362"/>
      <c r="I46" s="363" t="s">
        <v>5</v>
      </c>
      <c r="J46" s="364"/>
    </row>
    <row r="47" spans="1:10" ht="13.5" thickBot="1">
      <c r="A47" s="381"/>
      <c r="B47" s="366"/>
      <c r="C47" s="20" t="s">
        <v>1</v>
      </c>
      <c r="D47" s="20" t="s">
        <v>2</v>
      </c>
      <c r="E47" s="22" t="s">
        <v>3</v>
      </c>
      <c r="F47" s="21" t="s">
        <v>1</v>
      </c>
      <c r="G47" s="20" t="s">
        <v>2</v>
      </c>
      <c r="H47" s="19" t="s">
        <v>3</v>
      </c>
      <c r="I47" s="367" t="s">
        <v>7</v>
      </c>
      <c r="J47" s="368"/>
    </row>
    <row r="48" spans="1:10" ht="13.5" thickBot="1">
      <c r="A48" s="18" t="str">
        <f aca="true" t="shared" si="5" ref="A48:A57">A6</f>
        <v>CHÂTEAU THIERRY Cité des Fables</v>
      </c>
      <c r="B48" s="80">
        <v>20</v>
      </c>
      <c r="C48" s="78">
        <f aca="true" t="shared" si="6" ref="C48:C57">B6+E6+H6+B20+E20+H20+B34+E34</f>
        <v>0</v>
      </c>
      <c r="D48" s="15">
        <f aca="true" t="shared" si="7" ref="D48:D57">C6+F6+I6+C20+F20+I20+C34+F34</f>
        <v>0</v>
      </c>
      <c r="E48" s="77">
        <f aca="true" t="shared" si="8" ref="E48:E57">D6+G6+J6+D20+G20+J20+D34+G34</f>
        <v>105</v>
      </c>
      <c r="F48" s="13">
        <f aca="true" t="shared" si="9" ref="F48:F58">IF($B48=0,"",C48/$B48)</f>
        <v>0</v>
      </c>
      <c r="G48" s="13">
        <f aca="true" t="shared" si="10" ref="G48:G58">IF($B48=0,"",D48/$B48)</f>
        <v>0</v>
      </c>
      <c r="H48" s="12">
        <f aca="true" t="shared" si="11" ref="H48:H58">IF($B48=0,"",E48/$B48)</f>
        <v>5.25</v>
      </c>
      <c r="I48" s="374">
        <f aca="true" t="shared" si="12" ref="I48:I57">C48+D48</f>
        <v>0</v>
      </c>
      <c r="J48" s="375"/>
    </row>
    <row r="49" spans="1:10" ht="13.5" thickBot="1">
      <c r="A49" s="18" t="str">
        <f t="shared" si="5"/>
        <v>CHÂTEAU THIERRY JEANNE DE NAVARRE</v>
      </c>
      <c r="B49" s="81">
        <v>13</v>
      </c>
      <c r="C49" s="78">
        <f t="shared" si="6"/>
        <v>5815</v>
      </c>
      <c r="D49" s="15">
        <f t="shared" si="7"/>
        <v>0</v>
      </c>
      <c r="E49" s="77">
        <f t="shared" si="8"/>
        <v>1424</v>
      </c>
      <c r="F49" s="13">
        <f t="shared" si="9"/>
        <v>447.3076923076923</v>
      </c>
      <c r="G49" s="13">
        <f t="shared" si="10"/>
        <v>0</v>
      </c>
      <c r="H49" s="12">
        <f t="shared" si="11"/>
        <v>109.53846153846153</v>
      </c>
      <c r="I49" s="374">
        <f t="shared" si="12"/>
        <v>5815</v>
      </c>
      <c r="J49" s="375"/>
    </row>
    <row r="50" spans="1:10" ht="13.5" thickBot="1">
      <c r="A50" s="18" t="str">
        <f t="shared" si="5"/>
        <v>CHÂTEAU THIERRY VALLEE DE LA MARNE</v>
      </c>
      <c r="B50" s="80"/>
      <c r="C50" s="78">
        <f t="shared" si="6"/>
        <v>0</v>
      </c>
      <c r="D50" s="15">
        <f t="shared" si="7"/>
        <v>0</v>
      </c>
      <c r="E50" s="77">
        <f t="shared" si="8"/>
        <v>0</v>
      </c>
      <c r="F50" s="13">
        <f t="shared" si="9"/>
      </c>
      <c r="G50" s="13">
        <f t="shared" si="10"/>
      </c>
      <c r="H50" s="12">
        <f t="shared" si="11"/>
      </c>
      <c r="I50" s="374">
        <f t="shared" si="12"/>
        <v>0</v>
      </c>
      <c r="J50" s="375"/>
    </row>
    <row r="51" spans="1:10" ht="13.5" thickBot="1">
      <c r="A51" s="18" t="str">
        <f t="shared" si="5"/>
        <v>EPERNAY</v>
      </c>
      <c r="B51" s="81">
        <v>30</v>
      </c>
      <c r="C51" s="78">
        <f t="shared" si="6"/>
        <v>26014</v>
      </c>
      <c r="D51" s="15">
        <f t="shared" si="7"/>
        <v>900</v>
      </c>
      <c r="E51" s="77">
        <f t="shared" si="8"/>
        <v>1038</v>
      </c>
      <c r="F51" s="13">
        <f t="shared" si="9"/>
        <v>867.1333333333333</v>
      </c>
      <c r="G51" s="13">
        <f t="shared" si="10"/>
        <v>30</v>
      </c>
      <c r="H51" s="12">
        <f t="shared" si="11"/>
        <v>34.6</v>
      </c>
      <c r="I51" s="374">
        <f t="shared" si="12"/>
        <v>26914</v>
      </c>
      <c r="J51" s="375"/>
    </row>
    <row r="52" spans="1:10" ht="13.5" thickBot="1">
      <c r="A52" s="18" t="str">
        <f t="shared" si="5"/>
        <v>EPERNAY VAL CHAMPAGNE</v>
      </c>
      <c r="B52" s="80">
        <v>28</v>
      </c>
      <c r="C52" s="78">
        <f t="shared" si="6"/>
        <v>26877</v>
      </c>
      <c r="D52" s="15">
        <f t="shared" si="7"/>
        <v>0</v>
      </c>
      <c r="E52" s="77">
        <f t="shared" si="8"/>
        <v>2570</v>
      </c>
      <c r="F52" s="13">
        <f t="shared" si="9"/>
        <v>959.8928571428571</v>
      </c>
      <c r="G52" s="13">
        <f t="shared" si="10"/>
        <v>0</v>
      </c>
      <c r="H52" s="12">
        <f t="shared" si="11"/>
        <v>91.78571428571429</v>
      </c>
      <c r="I52" s="374">
        <f t="shared" si="12"/>
        <v>26877</v>
      </c>
      <c r="J52" s="375"/>
    </row>
    <row r="53" spans="1:10" ht="13.5" thickBot="1">
      <c r="A53" s="18" t="str">
        <f t="shared" si="5"/>
        <v>REIMS CHAMPAGNE</v>
      </c>
      <c r="B53" s="81">
        <v>30</v>
      </c>
      <c r="C53" s="78">
        <f t="shared" si="6"/>
        <v>16524</v>
      </c>
      <c r="D53" s="15">
        <f t="shared" si="7"/>
        <v>0</v>
      </c>
      <c r="E53" s="77">
        <f t="shared" si="8"/>
        <v>1252</v>
      </c>
      <c r="F53" s="13">
        <f t="shared" si="9"/>
        <v>550.8</v>
      </c>
      <c r="G53" s="13">
        <f t="shared" si="10"/>
        <v>0</v>
      </c>
      <c r="H53" s="12">
        <f t="shared" si="11"/>
        <v>41.733333333333334</v>
      </c>
      <c r="I53" s="374">
        <f t="shared" si="12"/>
        <v>16524</v>
      </c>
      <c r="J53" s="375"/>
    </row>
    <row r="54" spans="1:10" ht="13.5" thickBot="1">
      <c r="A54" s="18" t="str">
        <f t="shared" si="5"/>
        <v>REIMS COLBERT</v>
      </c>
      <c r="B54" s="80">
        <v>27</v>
      </c>
      <c r="C54" s="78">
        <f t="shared" si="6"/>
        <v>8500</v>
      </c>
      <c r="D54" s="15">
        <f t="shared" si="7"/>
        <v>0</v>
      </c>
      <c r="E54" s="77">
        <f t="shared" si="8"/>
        <v>478</v>
      </c>
      <c r="F54" s="13">
        <f t="shared" si="9"/>
        <v>314.81481481481484</v>
      </c>
      <c r="G54" s="13">
        <f t="shared" si="10"/>
        <v>0</v>
      </c>
      <c r="H54" s="12">
        <f t="shared" si="11"/>
        <v>17.703703703703702</v>
      </c>
      <c r="I54" s="374">
        <f t="shared" si="12"/>
        <v>8500</v>
      </c>
      <c r="J54" s="375"/>
    </row>
    <row r="55" spans="1:10" ht="13.5" thickBot="1">
      <c r="A55" s="18" t="str">
        <f t="shared" si="5"/>
        <v>REIMS MILLESIME</v>
      </c>
      <c r="B55" s="81">
        <v>29</v>
      </c>
      <c r="C55" s="78">
        <f t="shared" si="6"/>
        <v>27429</v>
      </c>
      <c r="D55" s="15">
        <f t="shared" si="7"/>
        <v>0</v>
      </c>
      <c r="E55" s="77">
        <f t="shared" si="8"/>
        <v>189</v>
      </c>
      <c r="F55" s="13">
        <f t="shared" si="9"/>
        <v>945.8275862068965</v>
      </c>
      <c r="G55" s="13">
        <f t="shared" si="10"/>
        <v>0</v>
      </c>
      <c r="H55" s="12">
        <f t="shared" si="11"/>
        <v>6.517241379310345</v>
      </c>
      <c r="I55" s="374">
        <f t="shared" si="12"/>
        <v>27429</v>
      </c>
      <c r="J55" s="375"/>
    </row>
    <row r="56" spans="1:10" ht="13.5" thickBot="1">
      <c r="A56" s="18" t="str">
        <f t="shared" si="5"/>
        <v>CLUB  9</v>
      </c>
      <c r="B56" s="80"/>
      <c r="C56" s="78">
        <f t="shared" si="6"/>
        <v>0</v>
      </c>
      <c r="D56" s="15">
        <f t="shared" si="7"/>
        <v>0</v>
      </c>
      <c r="E56" s="77">
        <f t="shared" si="8"/>
        <v>0</v>
      </c>
      <c r="F56" s="13">
        <f t="shared" si="9"/>
      </c>
      <c r="G56" s="13">
        <f t="shared" si="10"/>
      </c>
      <c r="H56" s="12">
        <f t="shared" si="11"/>
      </c>
      <c r="I56" s="374">
        <f t="shared" si="12"/>
        <v>0</v>
      </c>
      <c r="J56" s="375"/>
    </row>
    <row r="57" spans="1:10" ht="13.5" thickBot="1">
      <c r="A57" s="18" t="str">
        <f t="shared" si="5"/>
        <v>Club 10</v>
      </c>
      <c r="B57" s="79"/>
      <c r="C57" s="78">
        <f t="shared" si="6"/>
        <v>0</v>
      </c>
      <c r="D57" s="15">
        <f t="shared" si="7"/>
        <v>0</v>
      </c>
      <c r="E57" s="77">
        <f t="shared" si="8"/>
        <v>0</v>
      </c>
      <c r="F57" s="13">
        <f t="shared" si="9"/>
      </c>
      <c r="G57" s="13">
        <f t="shared" si="10"/>
      </c>
      <c r="H57" s="12">
        <f t="shared" si="11"/>
      </c>
      <c r="I57" s="374">
        <f t="shared" si="12"/>
        <v>0</v>
      </c>
      <c r="J57" s="375"/>
    </row>
    <row r="58" spans="1:10" ht="13.5" thickBot="1">
      <c r="A58" s="34" t="s">
        <v>4</v>
      </c>
      <c r="B58" s="76">
        <f>SUM(B48:B57)</f>
        <v>177</v>
      </c>
      <c r="C58" s="55">
        <f>SUM(C48:C57)</f>
        <v>111159</v>
      </c>
      <c r="D58" s="32">
        <f>SUM(D48:D57)</f>
        <v>900</v>
      </c>
      <c r="E58" s="75">
        <f>SUM(E48:E57)</f>
        <v>7056</v>
      </c>
      <c r="F58" s="6">
        <f t="shared" si="9"/>
        <v>628.0169491525423</v>
      </c>
      <c r="G58" s="6">
        <f t="shared" si="10"/>
        <v>5.084745762711864</v>
      </c>
      <c r="H58" s="5">
        <f t="shared" si="11"/>
        <v>39.86440677966102</v>
      </c>
      <c r="I58" s="378">
        <f>SUM(I48:J57)</f>
        <v>112059</v>
      </c>
      <c r="J58" s="379"/>
    </row>
    <row r="64" ht="13.5" thickBot="1"/>
    <row r="65" spans="1:10" ht="18.75" thickBot="1">
      <c r="A65" s="52" t="s">
        <v>25</v>
      </c>
      <c r="B65" s="354" t="s">
        <v>47</v>
      </c>
      <c r="C65" s="355"/>
      <c r="D65" s="355"/>
      <c r="E65" s="355"/>
      <c r="F65" s="355"/>
      <c r="G65" s="355"/>
      <c r="H65" s="355"/>
      <c r="I65" s="355"/>
      <c r="J65" s="356"/>
    </row>
    <row r="66" spans="2:10" ht="13.5" thickBot="1"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372" t="s">
        <v>0</v>
      </c>
      <c r="B67" s="385" t="s">
        <v>44</v>
      </c>
      <c r="C67" s="358"/>
      <c r="D67" s="359"/>
      <c r="E67" s="385" t="s">
        <v>45</v>
      </c>
      <c r="F67" s="358"/>
      <c r="G67" s="359"/>
      <c r="H67" s="376"/>
      <c r="I67" s="377"/>
      <c r="J67" s="377"/>
    </row>
    <row r="68" spans="1:10" ht="13.5" thickBot="1">
      <c r="A68" s="373"/>
      <c r="B68" s="74" t="s">
        <v>1</v>
      </c>
      <c r="C68" s="71" t="s">
        <v>2</v>
      </c>
      <c r="D68" s="73" t="s">
        <v>3</v>
      </c>
      <c r="E68" s="74" t="s">
        <v>1</v>
      </c>
      <c r="F68" s="71" t="s">
        <v>2</v>
      </c>
      <c r="G68" s="73" t="s">
        <v>3</v>
      </c>
      <c r="H68" s="40"/>
      <c r="I68" s="42"/>
      <c r="J68" s="42"/>
    </row>
    <row r="69" spans="1:10" ht="13.5" thickBot="1">
      <c r="A69" s="18" t="str">
        <f aca="true" t="shared" si="13" ref="A69:A78">A6</f>
        <v>CHÂTEAU THIERRY Cité des Fables</v>
      </c>
      <c r="B69" s="47"/>
      <c r="C69" s="66"/>
      <c r="D69" s="65"/>
      <c r="E69" s="47"/>
      <c r="F69" s="66"/>
      <c r="G69" s="65"/>
      <c r="H69" s="60"/>
      <c r="I69" s="39"/>
      <c r="J69" s="39"/>
    </row>
    <row r="70" spans="1:10" ht="13.5" thickBot="1">
      <c r="A70" s="18" t="str">
        <f t="shared" si="13"/>
        <v>CHÂTEAU THIERRY JEANNE DE NAVARRE</v>
      </c>
      <c r="B70" s="69"/>
      <c r="C70" s="68"/>
      <c r="D70" s="67"/>
      <c r="E70" s="69"/>
      <c r="F70" s="68"/>
      <c r="G70" s="67"/>
      <c r="H70" s="60"/>
      <c r="I70" s="39"/>
      <c r="J70" s="39"/>
    </row>
    <row r="71" spans="1:10" ht="13.5" thickBot="1">
      <c r="A71" s="18" t="str">
        <f t="shared" si="13"/>
        <v>CHÂTEAU THIERRY VALLEE DE LA MARNE</v>
      </c>
      <c r="B71" s="47"/>
      <c r="C71" s="66"/>
      <c r="D71" s="65"/>
      <c r="E71" s="47"/>
      <c r="F71" s="66"/>
      <c r="G71" s="65"/>
      <c r="H71" s="60"/>
      <c r="I71" s="39"/>
      <c r="J71" s="39"/>
    </row>
    <row r="72" spans="1:10" ht="13.5" thickBot="1">
      <c r="A72" s="18" t="str">
        <f t="shared" si="13"/>
        <v>EPERNAY</v>
      </c>
      <c r="B72" s="69"/>
      <c r="C72" s="68"/>
      <c r="D72" s="67"/>
      <c r="E72" s="69"/>
      <c r="F72" s="68"/>
      <c r="G72" s="67"/>
      <c r="H72" s="60"/>
      <c r="I72" s="39"/>
      <c r="J72" s="39"/>
    </row>
    <row r="73" spans="1:10" ht="13.5" thickBot="1">
      <c r="A73" s="18" t="str">
        <f t="shared" si="13"/>
        <v>EPERNAY VAL CHAMPAGNE</v>
      </c>
      <c r="B73" s="47"/>
      <c r="C73" s="66"/>
      <c r="D73" s="65"/>
      <c r="E73" s="47"/>
      <c r="F73" s="66"/>
      <c r="G73" s="65"/>
      <c r="H73" s="60"/>
      <c r="I73" s="39"/>
      <c r="J73" s="39"/>
    </row>
    <row r="74" spans="1:10" ht="13.5" thickBot="1">
      <c r="A74" s="18" t="str">
        <f t="shared" si="13"/>
        <v>REIMS CHAMPAGNE</v>
      </c>
      <c r="B74" s="69"/>
      <c r="C74" s="68"/>
      <c r="D74" s="67"/>
      <c r="E74" s="69"/>
      <c r="F74" s="68"/>
      <c r="G74" s="67"/>
      <c r="H74" s="60"/>
      <c r="I74" s="39"/>
      <c r="J74" s="39"/>
    </row>
    <row r="75" spans="1:10" ht="13.5" thickBot="1">
      <c r="A75" s="18" t="str">
        <f t="shared" si="13"/>
        <v>REIMS COLBERT</v>
      </c>
      <c r="B75" s="47"/>
      <c r="C75" s="66"/>
      <c r="D75" s="65"/>
      <c r="E75" s="47"/>
      <c r="F75" s="66"/>
      <c r="G75" s="65"/>
      <c r="H75" s="60"/>
      <c r="I75" s="39"/>
      <c r="J75" s="39"/>
    </row>
    <row r="76" spans="1:10" ht="13.5" thickBot="1">
      <c r="A76" s="18" t="str">
        <f t="shared" si="13"/>
        <v>REIMS MILLESIME</v>
      </c>
      <c r="B76" s="69"/>
      <c r="C76" s="68"/>
      <c r="D76" s="67"/>
      <c r="E76" s="69"/>
      <c r="F76" s="68"/>
      <c r="G76" s="67"/>
      <c r="H76" s="60"/>
      <c r="I76" s="39"/>
      <c r="J76" s="39"/>
    </row>
    <row r="77" spans="1:10" ht="13.5" thickBot="1">
      <c r="A77" s="18" t="str">
        <f t="shared" si="13"/>
        <v>CLUB  9</v>
      </c>
      <c r="B77" s="47"/>
      <c r="C77" s="66"/>
      <c r="D77" s="65"/>
      <c r="E77" s="47"/>
      <c r="F77" s="66"/>
      <c r="G77" s="65"/>
      <c r="H77" s="60"/>
      <c r="I77" s="39"/>
      <c r="J77" s="39"/>
    </row>
    <row r="78" spans="1:10" ht="13.5" thickBot="1">
      <c r="A78" s="18" t="str">
        <f t="shared" si="13"/>
        <v>Club 10</v>
      </c>
      <c r="B78" s="64"/>
      <c r="C78" s="63"/>
      <c r="D78" s="62"/>
      <c r="E78" s="64"/>
      <c r="F78" s="63"/>
      <c r="G78" s="62"/>
      <c r="H78" s="60"/>
      <c r="I78" s="39"/>
      <c r="J78" s="39"/>
    </row>
    <row r="79" spans="1:10" ht="13.5" thickBot="1">
      <c r="A79" s="10" t="s">
        <v>4</v>
      </c>
      <c r="B79" s="61">
        <f aca="true" t="shared" si="14" ref="B79:G79">SUM(B69:B78)</f>
        <v>0</v>
      </c>
      <c r="C79" s="61">
        <f t="shared" si="14"/>
        <v>0</v>
      </c>
      <c r="D79" s="61">
        <f t="shared" si="14"/>
        <v>0</v>
      </c>
      <c r="E79" s="61">
        <f t="shared" si="14"/>
        <v>0</v>
      </c>
      <c r="F79" s="61">
        <f t="shared" si="14"/>
        <v>0</v>
      </c>
      <c r="G79" s="61">
        <f t="shared" si="14"/>
        <v>0</v>
      </c>
      <c r="H79" s="60"/>
      <c r="I79" s="39"/>
      <c r="J79" s="39"/>
    </row>
    <row r="80" ht="13.5" thickBot="1"/>
    <row r="81" spans="1:10" ht="12.75">
      <c r="A81" s="372" t="s">
        <v>0</v>
      </c>
      <c r="B81" s="357" t="s">
        <v>14</v>
      </c>
      <c r="C81" s="358"/>
      <c r="D81" s="359"/>
      <c r="E81" s="384" t="s">
        <v>46</v>
      </c>
      <c r="F81" s="358"/>
      <c r="G81" s="383"/>
      <c r="H81" s="376"/>
      <c r="I81" s="377"/>
      <c r="J81" s="377"/>
    </row>
    <row r="82" spans="1:10" ht="13.5" thickBot="1">
      <c r="A82" s="373"/>
      <c r="B82" s="74" t="s">
        <v>1</v>
      </c>
      <c r="C82" s="71" t="s">
        <v>2</v>
      </c>
      <c r="D82" s="73" t="s">
        <v>3</v>
      </c>
      <c r="E82" s="72" t="s">
        <v>1</v>
      </c>
      <c r="F82" s="71" t="s">
        <v>2</v>
      </c>
      <c r="G82" s="70" t="s">
        <v>3</v>
      </c>
      <c r="H82" s="40"/>
      <c r="I82" s="42"/>
      <c r="J82" s="42"/>
    </row>
    <row r="83" spans="1:10" ht="13.5" thickBot="1">
      <c r="A83" s="18" t="str">
        <f aca="true" t="shared" si="15" ref="A83:A92">A6</f>
        <v>CHÂTEAU THIERRY Cité des Fables</v>
      </c>
      <c r="B83" s="47"/>
      <c r="C83" s="66"/>
      <c r="D83" s="65"/>
      <c r="E83" s="47"/>
      <c r="F83" s="66"/>
      <c r="G83" s="65"/>
      <c r="H83" s="60"/>
      <c r="I83" s="39"/>
      <c r="J83" s="39"/>
    </row>
    <row r="84" spans="1:10" ht="13.5" thickBot="1">
      <c r="A84" s="18" t="str">
        <f t="shared" si="15"/>
        <v>CHÂTEAU THIERRY JEANNE DE NAVARRE</v>
      </c>
      <c r="B84" s="69"/>
      <c r="C84" s="68"/>
      <c r="D84" s="67">
        <v>15</v>
      </c>
      <c r="E84" s="69"/>
      <c r="F84" s="68"/>
      <c r="G84" s="67"/>
      <c r="H84" s="60"/>
      <c r="I84" s="39"/>
      <c r="J84" s="39"/>
    </row>
    <row r="85" spans="1:10" ht="13.5" thickBot="1">
      <c r="A85" s="18" t="str">
        <f t="shared" si="15"/>
        <v>CHÂTEAU THIERRY VALLEE DE LA MARNE</v>
      </c>
      <c r="B85" s="47"/>
      <c r="C85" s="66"/>
      <c r="D85" s="65"/>
      <c r="E85" s="47"/>
      <c r="F85" s="66"/>
      <c r="G85" s="65"/>
      <c r="H85" s="60"/>
      <c r="I85" s="39"/>
      <c r="J85" s="39"/>
    </row>
    <row r="86" spans="1:10" ht="13.5" thickBot="1">
      <c r="A86" s="18" t="str">
        <f t="shared" si="15"/>
        <v>EPERNAY</v>
      </c>
      <c r="B86" s="69"/>
      <c r="C86" s="68"/>
      <c r="D86" s="67">
        <v>55</v>
      </c>
      <c r="E86" s="69"/>
      <c r="F86" s="68"/>
      <c r="G86" s="67"/>
      <c r="H86" s="60"/>
      <c r="I86" s="39"/>
      <c r="J86" s="39"/>
    </row>
    <row r="87" spans="1:10" ht="13.5" thickBot="1">
      <c r="A87" s="18" t="str">
        <f t="shared" si="15"/>
        <v>EPERNAY VAL CHAMPAGNE</v>
      </c>
      <c r="B87" s="47">
        <v>500</v>
      </c>
      <c r="C87" s="66"/>
      <c r="D87" s="65">
        <v>45</v>
      </c>
      <c r="E87" s="47"/>
      <c r="F87" s="66"/>
      <c r="G87" s="65"/>
      <c r="H87" s="60"/>
      <c r="I87" s="39"/>
      <c r="J87" s="39"/>
    </row>
    <row r="88" spans="1:10" ht="13.5" thickBot="1">
      <c r="A88" s="18" t="str">
        <f t="shared" si="15"/>
        <v>REIMS CHAMPAGNE</v>
      </c>
      <c r="B88" s="69"/>
      <c r="C88" s="68"/>
      <c r="D88" s="67">
        <v>199</v>
      </c>
      <c r="E88" s="69"/>
      <c r="F88" s="68"/>
      <c r="G88" s="67"/>
      <c r="H88" s="60"/>
      <c r="I88" s="39"/>
      <c r="J88" s="39"/>
    </row>
    <row r="89" spans="1:10" ht="13.5" thickBot="1">
      <c r="A89" s="18" t="str">
        <f t="shared" si="15"/>
        <v>REIMS COLBERT</v>
      </c>
      <c r="B89" s="47"/>
      <c r="C89" s="66"/>
      <c r="D89" s="65">
        <v>20</v>
      </c>
      <c r="E89" s="47"/>
      <c r="F89" s="66"/>
      <c r="G89" s="65"/>
      <c r="H89" s="60"/>
      <c r="I89" s="39"/>
      <c r="J89" s="39"/>
    </row>
    <row r="90" spans="1:10" ht="13.5" thickBot="1">
      <c r="A90" s="18" t="str">
        <f t="shared" si="15"/>
        <v>REIMS MILLESIME</v>
      </c>
      <c r="B90" s="69"/>
      <c r="C90" s="68"/>
      <c r="D90" s="67">
        <v>32</v>
      </c>
      <c r="E90" s="69"/>
      <c r="F90" s="68"/>
      <c r="G90" s="67"/>
      <c r="H90" s="60"/>
      <c r="I90" s="39"/>
      <c r="J90" s="39"/>
    </row>
    <row r="91" spans="1:10" ht="13.5" thickBot="1">
      <c r="A91" s="18" t="str">
        <f t="shared" si="15"/>
        <v>CLUB  9</v>
      </c>
      <c r="B91" s="47"/>
      <c r="C91" s="66"/>
      <c r="D91" s="65"/>
      <c r="E91" s="47"/>
      <c r="F91" s="66"/>
      <c r="G91" s="65"/>
      <c r="H91" s="60"/>
      <c r="I91" s="39"/>
      <c r="J91" s="39"/>
    </row>
    <row r="92" spans="1:10" ht="13.5" thickBot="1">
      <c r="A92" s="18" t="str">
        <f t="shared" si="15"/>
        <v>Club 10</v>
      </c>
      <c r="B92" s="64"/>
      <c r="C92" s="63"/>
      <c r="D92" s="62"/>
      <c r="E92" s="64"/>
      <c r="F92" s="63"/>
      <c r="G92" s="62"/>
      <c r="H92" s="60"/>
      <c r="I92" s="39"/>
      <c r="J92" s="39"/>
    </row>
    <row r="93" spans="1:10" ht="13.5" thickBot="1">
      <c r="A93" s="10" t="s">
        <v>4</v>
      </c>
      <c r="B93" s="61">
        <f aca="true" t="shared" si="16" ref="B93:G93">SUM(B83:B92)</f>
        <v>500</v>
      </c>
      <c r="C93" s="61">
        <f t="shared" si="16"/>
        <v>0</v>
      </c>
      <c r="D93" s="61">
        <f t="shared" si="16"/>
        <v>366</v>
      </c>
      <c r="E93" s="61">
        <f t="shared" si="16"/>
        <v>0</v>
      </c>
      <c r="F93" s="61">
        <f t="shared" si="16"/>
        <v>0</v>
      </c>
      <c r="G93" s="61">
        <f t="shared" si="16"/>
        <v>0</v>
      </c>
      <c r="H93" s="60"/>
      <c r="I93" s="39"/>
      <c r="J93" s="39"/>
    </row>
    <row r="95" ht="13.5" thickBot="1"/>
    <row r="96" spans="1:10" ht="12.75">
      <c r="A96" s="380" t="s">
        <v>0</v>
      </c>
      <c r="B96" s="365" t="s">
        <v>76</v>
      </c>
      <c r="C96" s="382" t="s">
        <v>20</v>
      </c>
      <c r="D96" s="358"/>
      <c r="E96" s="383"/>
      <c r="F96" s="360" t="s">
        <v>6</v>
      </c>
      <c r="G96" s="361"/>
      <c r="H96" s="362"/>
      <c r="I96" s="386" t="s">
        <v>5</v>
      </c>
      <c r="J96" s="364"/>
    </row>
    <row r="97" spans="1:10" ht="13.5" thickBot="1">
      <c r="A97" s="381"/>
      <c r="B97" s="366"/>
      <c r="C97" s="20" t="s">
        <v>1</v>
      </c>
      <c r="D97" s="20" t="s">
        <v>2</v>
      </c>
      <c r="E97" s="22" t="s">
        <v>3</v>
      </c>
      <c r="F97" s="21" t="s">
        <v>1</v>
      </c>
      <c r="G97" s="20" t="s">
        <v>2</v>
      </c>
      <c r="H97" s="19" t="s">
        <v>3</v>
      </c>
      <c r="I97" s="387" t="s">
        <v>7</v>
      </c>
      <c r="J97" s="368"/>
    </row>
    <row r="98" spans="1:10" ht="13.5" thickBot="1">
      <c r="A98" s="18" t="str">
        <f aca="true" t="shared" si="17" ref="A98:A107">A6</f>
        <v>CHÂTEAU THIERRY Cité des Fables</v>
      </c>
      <c r="B98" s="17">
        <f aca="true" t="shared" si="18" ref="B98:B107">B48</f>
        <v>20</v>
      </c>
      <c r="C98" s="16">
        <f aca="true" t="shared" si="19" ref="C98:C107">B69+E69+B83+E83</f>
        <v>0</v>
      </c>
      <c r="D98" s="15">
        <f aca="true" t="shared" si="20" ref="D98:D107">C69+F69+C83+F83</f>
        <v>0</v>
      </c>
      <c r="E98" s="14">
        <f aca="true" t="shared" si="21" ref="E98:E107">D69+G69+D83+G83</f>
        <v>0</v>
      </c>
      <c r="F98" s="13">
        <f aca="true" t="shared" si="22" ref="F98:F108">IF($B98=0,"",C98/$B98)</f>
        <v>0</v>
      </c>
      <c r="G98" s="13">
        <f aca="true" t="shared" si="23" ref="G98:G108">IF($B98=0,"",D98/$B98)</f>
        <v>0</v>
      </c>
      <c r="H98" s="12">
        <f aca="true" t="shared" si="24" ref="H98:H108">IF($B98=0,"",E98/$B98)</f>
        <v>0</v>
      </c>
      <c r="I98" s="374">
        <f aca="true" t="shared" si="25" ref="I98:I107">C98+D98</f>
        <v>0</v>
      </c>
      <c r="J98" s="375"/>
    </row>
    <row r="99" spans="1:10" ht="13.5" thickBot="1">
      <c r="A99" s="18" t="str">
        <f t="shared" si="17"/>
        <v>CHÂTEAU THIERRY JEANNE DE NAVARRE</v>
      </c>
      <c r="B99" s="17">
        <f t="shared" si="18"/>
        <v>13</v>
      </c>
      <c r="C99" s="16">
        <f t="shared" si="19"/>
        <v>0</v>
      </c>
      <c r="D99" s="15">
        <f t="shared" si="20"/>
        <v>0</v>
      </c>
      <c r="E99" s="14">
        <f t="shared" si="21"/>
        <v>15</v>
      </c>
      <c r="F99" s="13">
        <f t="shared" si="22"/>
        <v>0</v>
      </c>
      <c r="G99" s="13">
        <f t="shared" si="23"/>
        <v>0</v>
      </c>
      <c r="H99" s="12">
        <f t="shared" si="24"/>
        <v>1.1538461538461537</v>
      </c>
      <c r="I99" s="374">
        <f t="shared" si="25"/>
        <v>0</v>
      </c>
      <c r="J99" s="375"/>
    </row>
    <row r="100" spans="1:10" ht="13.5" thickBot="1">
      <c r="A100" s="18" t="str">
        <f t="shared" si="17"/>
        <v>CHÂTEAU THIERRY VALLEE DE LA MARNE</v>
      </c>
      <c r="B100" s="17">
        <f t="shared" si="18"/>
        <v>0</v>
      </c>
      <c r="C100" s="16">
        <f t="shared" si="19"/>
        <v>0</v>
      </c>
      <c r="D100" s="15">
        <f t="shared" si="20"/>
        <v>0</v>
      </c>
      <c r="E100" s="14">
        <f t="shared" si="21"/>
        <v>0</v>
      </c>
      <c r="F100" s="13">
        <f t="shared" si="22"/>
      </c>
      <c r="G100" s="13">
        <f t="shared" si="23"/>
      </c>
      <c r="H100" s="12">
        <f t="shared" si="24"/>
      </c>
      <c r="I100" s="374">
        <f t="shared" si="25"/>
        <v>0</v>
      </c>
      <c r="J100" s="375"/>
    </row>
    <row r="101" spans="1:10" ht="13.5" thickBot="1">
      <c r="A101" s="18" t="str">
        <f t="shared" si="17"/>
        <v>EPERNAY</v>
      </c>
      <c r="B101" s="17">
        <f t="shared" si="18"/>
        <v>30</v>
      </c>
      <c r="C101" s="16">
        <f t="shared" si="19"/>
        <v>0</v>
      </c>
      <c r="D101" s="15">
        <f t="shared" si="20"/>
        <v>0</v>
      </c>
      <c r="E101" s="14">
        <f t="shared" si="21"/>
        <v>55</v>
      </c>
      <c r="F101" s="13">
        <f t="shared" si="22"/>
        <v>0</v>
      </c>
      <c r="G101" s="13">
        <f t="shared" si="23"/>
        <v>0</v>
      </c>
      <c r="H101" s="12">
        <f t="shared" si="24"/>
        <v>1.8333333333333333</v>
      </c>
      <c r="I101" s="374">
        <f t="shared" si="25"/>
        <v>0</v>
      </c>
      <c r="J101" s="375"/>
    </row>
    <row r="102" spans="1:10" ht="13.5" thickBot="1">
      <c r="A102" s="18" t="str">
        <f t="shared" si="17"/>
        <v>EPERNAY VAL CHAMPAGNE</v>
      </c>
      <c r="B102" s="17">
        <f t="shared" si="18"/>
        <v>28</v>
      </c>
      <c r="C102" s="16">
        <f t="shared" si="19"/>
        <v>500</v>
      </c>
      <c r="D102" s="15">
        <f t="shared" si="20"/>
        <v>0</v>
      </c>
      <c r="E102" s="14">
        <f t="shared" si="21"/>
        <v>45</v>
      </c>
      <c r="F102" s="13">
        <f t="shared" si="22"/>
        <v>17.857142857142858</v>
      </c>
      <c r="G102" s="13">
        <f t="shared" si="23"/>
        <v>0</v>
      </c>
      <c r="H102" s="12">
        <f t="shared" si="24"/>
        <v>1.6071428571428572</v>
      </c>
      <c r="I102" s="374">
        <f t="shared" si="25"/>
        <v>500</v>
      </c>
      <c r="J102" s="375"/>
    </row>
    <row r="103" spans="1:10" ht="13.5" thickBot="1">
      <c r="A103" s="18" t="str">
        <f t="shared" si="17"/>
        <v>REIMS CHAMPAGNE</v>
      </c>
      <c r="B103" s="17">
        <f t="shared" si="18"/>
        <v>30</v>
      </c>
      <c r="C103" s="16">
        <f t="shared" si="19"/>
        <v>0</v>
      </c>
      <c r="D103" s="15">
        <f t="shared" si="20"/>
        <v>0</v>
      </c>
      <c r="E103" s="14">
        <f t="shared" si="21"/>
        <v>199</v>
      </c>
      <c r="F103" s="13">
        <f t="shared" si="22"/>
        <v>0</v>
      </c>
      <c r="G103" s="13">
        <f t="shared" si="23"/>
        <v>0</v>
      </c>
      <c r="H103" s="12">
        <f t="shared" si="24"/>
        <v>6.633333333333334</v>
      </c>
      <c r="I103" s="374">
        <f t="shared" si="25"/>
        <v>0</v>
      </c>
      <c r="J103" s="375"/>
    </row>
    <row r="104" spans="1:10" ht="13.5" thickBot="1">
      <c r="A104" s="18" t="str">
        <f t="shared" si="17"/>
        <v>REIMS COLBERT</v>
      </c>
      <c r="B104" s="17">
        <f t="shared" si="18"/>
        <v>27</v>
      </c>
      <c r="C104" s="16">
        <f t="shared" si="19"/>
        <v>0</v>
      </c>
      <c r="D104" s="15">
        <f t="shared" si="20"/>
        <v>0</v>
      </c>
      <c r="E104" s="14">
        <f t="shared" si="21"/>
        <v>20</v>
      </c>
      <c r="F104" s="13">
        <f t="shared" si="22"/>
        <v>0</v>
      </c>
      <c r="G104" s="13">
        <f t="shared" si="23"/>
        <v>0</v>
      </c>
      <c r="H104" s="12">
        <f t="shared" si="24"/>
        <v>0.7407407407407407</v>
      </c>
      <c r="I104" s="374">
        <f t="shared" si="25"/>
        <v>0</v>
      </c>
      <c r="J104" s="375"/>
    </row>
    <row r="105" spans="1:10" ht="13.5" thickBot="1">
      <c r="A105" s="18" t="str">
        <f t="shared" si="17"/>
        <v>REIMS MILLESIME</v>
      </c>
      <c r="B105" s="17">
        <f t="shared" si="18"/>
        <v>29</v>
      </c>
      <c r="C105" s="16">
        <f t="shared" si="19"/>
        <v>0</v>
      </c>
      <c r="D105" s="15">
        <f t="shared" si="20"/>
        <v>0</v>
      </c>
      <c r="E105" s="14">
        <f t="shared" si="21"/>
        <v>32</v>
      </c>
      <c r="F105" s="13">
        <f t="shared" si="22"/>
        <v>0</v>
      </c>
      <c r="G105" s="13">
        <f t="shared" si="23"/>
        <v>0</v>
      </c>
      <c r="H105" s="12">
        <f t="shared" si="24"/>
        <v>1.103448275862069</v>
      </c>
      <c r="I105" s="374">
        <f t="shared" si="25"/>
        <v>0</v>
      </c>
      <c r="J105" s="375"/>
    </row>
    <row r="106" spans="1:10" ht="13.5" thickBot="1">
      <c r="A106" s="18" t="str">
        <f t="shared" si="17"/>
        <v>CLUB  9</v>
      </c>
      <c r="B106" s="17">
        <f t="shared" si="18"/>
        <v>0</v>
      </c>
      <c r="C106" s="16">
        <f t="shared" si="19"/>
        <v>0</v>
      </c>
      <c r="D106" s="15">
        <f t="shared" si="20"/>
        <v>0</v>
      </c>
      <c r="E106" s="14">
        <f t="shared" si="21"/>
        <v>0</v>
      </c>
      <c r="F106" s="13">
        <f t="shared" si="22"/>
      </c>
      <c r="G106" s="13">
        <f t="shared" si="23"/>
      </c>
      <c r="H106" s="12">
        <f t="shared" si="24"/>
      </c>
      <c r="I106" s="374">
        <f t="shared" si="25"/>
        <v>0</v>
      </c>
      <c r="J106" s="375"/>
    </row>
    <row r="107" spans="1:10" ht="13.5" thickBot="1">
      <c r="A107" s="18" t="str">
        <f t="shared" si="17"/>
        <v>Club 10</v>
      </c>
      <c r="B107" s="59">
        <f t="shared" si="18"/>
        <v>0</v>
      </c>
      <c r="C107" s="16">
        <f t="shared" si="19"/>
        <v>0</v>
      </c>
      <c r="D107" s="15">
        <f t="shared" si="20"/>
        <v>0</v>
      </c>
      <c r="E107" s="14">
        <f t="shared" si="21"/>
        <v>0</v>
      </c>
      <c r="F107" s="13">
        <f t="shared" si="22"/>
      </c>
      <c r="G107" s="13">
        <f t="shared" si="23"/>
      </c>
      <c r="H107" s="12">
        <f t="shared" si="24"/>
      </c>
      <c r="I107" s="374">
        <f t="shared" si="25"/>
        <v>0</v>
      </c>
      <c r="J107" s="375"/>
    </row>
    <row r="108" spans="1:10" ht="13.5" thickBot="1">
      <c r="A108" s="34" t="s">
        <v>4</v>
      </c>
      <c r="B108" s="10">
        <f>SUM(B98:B107)</f>
        <v>177</v>
      </c>
      <c r="C108" s="33">
        <f>SUM(C98:C107)</f>
        <v>500</v>
      </c>
      <c r="D108" s="32">
        <f>SUM(D98:D107)</f>
        <v>0</v>
      </c>
      <c r="E108" s="32">
        <f>SUM(E98:E107)</f>
        <v>366</v>
      </c>
      <c r="F108" s="6">
        <f t="shared" si="22"/>
        <v>2.824858757062147</v>
      </c>
      <c r="G108" s="6">
        <f t="shared" si="23"/>
        <v>0</v>
      </c>
      <c r="H108" s="5">
        <f t="shared" si="24"/>
        <v>2.0677966101694913</v>
      </c>
      <c r="I108" s="378">
        <f>SUM(I98:J107)</f>
        <v>500</v>
      </c>
      <c r="J108" s="379"/>
    </row>
    <row r="109" spans="1:10" ht="13.5" thickBot="1">
      <c r="A109" s="26"/>
      <c r="B109" s="26"/>
      <c r="C109" s="26"/>
      <c r="D109" s="26"/>
      <c r="E109" s="26"/>
      <c r="F109" s="54"/>
      <c r="G109" s="54"/>
      <c r="H109" s="54"/>
      <c r="I109" s="26"/>
      <c r="J109" s="26"/>
    </row>
    <row r="110" spans="1:10" ht="12.75" customHeight="1">
      <c r="A110" s="380" t="s">
        <v>0</v>
      </c>
      <c r="B110" s="357" t="s">
        <v>15</v>
      </c>
      <c r="C110" s="358"/>
      <c r="D110" s="359"/>
      <c r="E110" s="26"/>
      <c r="F110" s="54"/>
      <c r="G110" s="54"/>
      <c r="H110" s="54"/>
      <c r="I110" s="26"/>
      <c r="J110" s="26"/>
    </row>
    <row r="111" spans="1:10" ht="13.5" customHeight="1" thickBot="1">
      <c r="A111" s="381"/>
      <c r="B111" s="388" t="s">
        <v>1</v>
      </c>
      <c r="C111" s="389"/>
      <c r="D111" s="390"/>
      <c r="E111" s="26"/>
      <c r="F111" s="54"/>
      <c r="G111" s="54"/>
      <c r="H111" s="54"/>
      <c r="I111" s="26"/>
      <c r="J111" s="26"/>
    </row>
    <row r="112" spans="1:10" ht="13.5" thickBot="1">
      <c r="A112" s="58" t="str">
        <f aca="true" t="shared" si="26" ref="A112:A121">A20</f>
        <v>CHÂTEAU THIERRY Cité des Fables</v>
      </c>
      <c r="B112" s="38"/>
      <c r="C112" s="56"/>
      <c r="D112" s="38"/>
      <c r="E112" s="26"/>
      <c r="F112" s="54"/>
      <c r="G112" s="54"/>
      <c r="H112" s="54"/>
      <c r="I112" s="26"/>
      <c r="J112" s="26"/>
    </row>
    <row r="113" spans="1:10" ht="13.5" thickBot="1">
      <c r="A113" s="58" t="str">
        <f t="shared" si="26"/>
        <v>CHÂTEAU THIERRY JEANNE DE NAVARRE</v>
      </c>
      <c r="B113" s="38"/>
      <c r="C113" s="56"/>
      <c r="D113" s="38"/>
      <c r="E113" s="26"/>
      <c r="F113" s="54"/>
      <c r="G113" s="54"/>
      <c r="H113" s="54"/>
      <c r="I113" s="26"/>
      <c r="J113" s="26"/>
    </row>
    <row r="114" spans="1:10" ht="13.5" thickBot="1">
      <c r="A114" s="58" t="str">
        <f t="shared" si="26"/>
        <v>CHÂTEAU THIERRY VALLEE DE LA MARNE</v>
      </c>
      <c r="B114" s="38"/>
      <c r="C114" s="56"/>
      <c r="D114" s="38"/>
      <c r="E114" s="26"/>
      <c r="F114" s="54"/>
      <c r="G114" s="54"/>
      <c r="H114" s="54"/>
      <c r="I114" s="26"/>
      <c r="J114" s="26"/>
    </row>
    <row r="115" spans="1:10" ht="13.5" thickBot="1">
      <c r="A115" s="58" t="str">
        <f t="shared" si="26"/>
        <v>EPERNAY</v>
      </c>
      <c r="B115" s="38"/>
      <c r="C115" s="56">
        <v>4000</v>
      </c>
      <c r="D115" s="38"/>
      <c r="E115" s="26"/>
      <c r="F115" s="54"/>
      <c r="G115" s="54"/>
      <c r="H115" s="54"/>
      <c r="I115" s="26"/>
      <c r="J115" s="26"/>
    </row>
    <row r="116" spans="1:10" ht="13.5" thickBot="1">
      <c r="A116" s="58" t="str">
        <f t="shared" si="26"/>
        <v>EPERNAY VAL CHAMPAGNE</v>
      </c>
      <c r="B116" s="38"/>
      <c r="C116" s="56"/>
      <c r="D116" s="38"/>
      <c r="E116" s="26"/>
      <c r="F116" s="54"/>
      <c r="G116" s="54"/>
      <c r="H116" s="54"/>
      <c r="I116" s="26"/>
      <c r="J116" s="26"/>
    </row>
    <row r="117" spans="1:10" ht="13.5" thickBot="1">
      <c r="A117" s="58" t="str">
        <f t="shared" si="26"/>
        <v>REIMS CHAMPAGNE</v>
      </c>
      <c r="B117" s="38"/>
      <c r="C117" s="56"/>
      <c r="D117" s="38"/>
      <c r="E117" s="26"/>
      <c r="F117" s="54"/>
      <c r="G117" s="54"/>
      <c r="H117" s="54"/>
      <c r="I117" s="26"/>
      <c r="J117" s="26"/>
    </row>
    <row r="118" spans="1:10" ht="13.5" thickBot="1">
      <c r="A118" s="58" t="str">
        <f t="shared" si="26"/>
        <v>REIMS COLBERT</v>
      </c>
      <c r="B118" s="38"/>
      <c r="C118" s="56"/>
      <c r="D118" s="38"/>
      <c r="E118" s="26"/>
      <c r="F118" s="54"/>
      <c r="G118" s="54"/>
      <c r="H118" s="54"/>
      <c r="I118" s="26"/>
      <c r="J118" s="26"/>
    </row>
    <row r="119" spans="1:10" ht="13.5" thickBot="1">
      <c r="A119" s="58" t="str">
        <f t="shared" si="26"/>
        <v>REIMS MILLESIME</v>
      </c>
      <c r="B119" s="38"/>
      <c r="C119" s="56"/>
      <c r="D119" s="38"/>
      <c r="E119" s="26"/>
      <c r="F119" s="54"/>
      <c r="G119" s="54"/>
      <c r="H119" s="54"/>
      <c r="I119" s="26"/>
      <c r="J119" s="26"/>
    </row>
    <row r="120" spans="1:10" ht="13.5" thickBot="1">
      <c r="A120" s="58" t="str">
        <f t="shared" si="26"/>
        <v>CLUB  9</v>
      </c>
      <c r="B120" s="38"/>
      <c r="C120" s="56"/>
      <c r="D120" s="38"/>
      <c r="E120" s="26"/>
      <c r="F120" s="54"/>
      <c r="G120" s="54"/>
      <c r="H120" s="54"/>
      <c r="I120" s="26"/>
      <c r="J120" s="26"/>
    </row>
    <row r="121" spans="1:10" ht="13.5" thickBot="1">
      <c r="A121" s="57" t="str">
        <f t="shared" si="26"/>
        <v>Club 10</v>
      </c>
      <c r="B121" s="38"/>
      <c r="C121" s="56"/>
      <c r="D121" s="38"/>
      <c r="E121" s="26"/>
      <c r="F121" s="54"/>
      <c r="G121" s="54"/>
      <c r="H121" s="54"/>
      <c r="I121" s="26"/>
      <c r="J121" s="26"/>
    </row>
    <row r="122" spans="1:10" ht="13.5" thickBot="1">
      <c r="A122" s="55" t="s">
        <v>4</v>
      </c>
      <c r="B122" s="38"/>
      <c r="C122" s="44">
        <f>SUM(C112:C121)</f>
        <v>4000</v>
      </c>
      <c r="D122" s="38"/>
      <c r="E122" s="26"/>
      <c r="F122" s="54"/>
      <c r="G122" s="54"/>
      <c r="H122" s="54"/>
      <c r="I122" s="26"/>
      <c r="J122" s="26"/>
    </row>
    <row r="123" spans="1:10" ht="12.75" customHeight="1">
      <c r="A123" s="395"/>
      <c r="B123" s="377"/>
      <c r="C123" s="377"/>
      <c r="D123" s="53"/>
      <c r="E123" s="377"/>
      <c r="F123" s="377"/>
      <c r="G123" s="377"/>
      <c r="H123" s="394"/>
      <c r="I123" s="394"/>
      <c r="J123" s="394"/>
    </row>
    <row r="124" spans="1:10" ht="13.5" customHeight="1" thickBot="1">
      <c r="A124" s="395"/>
      <c r="B124" s="42"/>
      <c r="C124" s="42"/>
      <c r="D124" s="42"/>
      <c r="E124" s="396"/>
      <c r="F124" s="396"/>
      <c r="G124" s="396"/>
      <c r="H124" s="41"/>
      <c r="I124" s="41"/>
      <c r="J124" s="41"/>
    </row>
    <row r="125" spans="1:10" ht="18.75" customHeight="1" thickBot="1">
      <c r="A125" s="52" t="s">
        <v>25</v>
      </c>
      <c r="B125" s="354" t="s">
        <v>9</v>
      </c>
      <c r="C125" s="355"/>
      <c r="D125" s="355"/>
      <c r="E125" s="355"/>
      <c r="F125" s="355"/>
      <c r="G125" s="355"/>
      <c r="H125" s="355"/>
      <c r="I125" s="355"/>
      <c r="J125" s="356"/>
    </row>
    <row r="126" spans="2:10" ht="13.5" thickBot="1"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 customHeight="1">
      <c r="A127" s="50" t="s">
        <v>0</v>
      </c>
      <c r="B127" s="391" t="s">
        <v>16</v>
      </c>
      <c r="C127" s="392"/>
      <c r="D127" s="393"/>
      <c r="E127" s="391" t="s">
        <v>17</v>
      </c>
      <c r="F127" s="392"/>
      <c r="G127" s="393"/>
      <c r="H127" s="391" t="s">
        <v>18</v>
      </c>
      <c r="I127" s="392"/>
      <c r="J127" s="393"/>
    </row>
    <row r="128" spans="1:10" ht="13.5" customHeight="1" thickBot="1">
      <c r="A128" s="49"/>
      <c r="B128" s="21" t="s">
        <v>1</v>
      </c>
      <c r="C128" s="20" t="s">
        <v>2</v>
      </c>
      <c r="D128" s="19" t="s">
        <v>3</v>
      </c>
      <c r="E128" s="35" t="s">
        <v>1</v>
      </c>
      <c r="F128" s="20" t="s">
        <v>2</v>
      </c>
      <c r="G128" s="22" t="s">
        <v>3</v>
      </c>
      <c r="H128" s="21" t="s">
        <v>1</v>
      </c>
      <c r="I128" s="20" t="s">
        <v>2</v>
      </c>
      <c r="J128" s="19" t="s">
        <v>3</v>
      </c>
    </row>
    <row r="129" spans="1:10" ht="13.5" thickBot="1">
      <c r="A129" s="18" t="str">
        <f aca="true" t="shared" si="27" ref="A129:A138">A6</f>
        <v>CHÂTEAU THIERRY Cité des Fables</v>
      </c>
      <c r="B129" s="47"/>
      <c r="C129" s="46"/>
      <c r="D129" s="45"/>
      <c r="E129" s="46"/>
      <c r="F129" s="46"/>
      <c r="G129" s="48"/>
      <c r="H129" s="47"/>
      <c r="I129" s="46"/>
      <c r="J129" s="45"/>
    </row>
    <row r="130" spans="1:10" ht="13.5" thickBot="1">
      <c r="A130" s="18" t="str">
        <f t="shared" si="27"/>
        <v>CHÂTEAU THIERRY JEANNE DE NAVARRE</v>
      </c>
      <c r="B130" s="47">
        <v>150</v>
      </c>
      <c r="C130" s="46">
        <v>5361</v>
      </c>
      <c r="D130" s="45">
        <v>78</v>
      </c>
      <c r="E130" s="46"/>
      <c r="F130" s="46"/>
      <c r="G130" s="48">
        <v>18</v>
      </c>
      <c r="H130" s="47"/>
      <c r="I130" s="46"/>
      <c r="J130" s="45"/>
    </row>
    <row r="131" spans="1:10" ht="13.5" thickBot="1">
      <c r="A131" s="18" t="str">
        <f t="shared" si="27"/>
        <v>CHÂTEAU THIERRY VALLEE DE LA MARNE</v>
      </c>
      <c r="B131" s="47"/>
      <c r="C131" s="46"/>
      <c r="D131" s="45"/>
      <c r="E131" s="46"/>
      <c r="F131" s="46"/>
      <c r="G131" s="48"/>
      <c r="H131" s="47"/>
      <c r="I131" s="46"/>
      <c r="J131" s="45"/>
    </row>
    <row r="132" spans="1:10" ht="13.5" thickBot="1">
      <c r="A132" s="18" t="str">
        <f t="shared" si="27"/>
        <v>EPERNAY</v>
      </c>
      <c r="B132" s="47"/>
      <c r="C132" s="46"/>
      <c r="D132" s="45"/>
      <c r="E132" s="46">
        <v>400</v>
      </c>
      <c r="F132" s="46"/>
      <c r="G132" s="48">
        <v>115</v>
      </c>
      <c r="H132" s="47">
        <v>2130</v>
      </c>
      <c r="I132" s="46"/>
      <c r="J132" s="45">
        <v>70</v>
      </c>
    </row>
    <row r="133" spans="1:10" ht="13.5" thickBot="1">
      <c r="A133" s="18" t="str">
        <f t="shared" si="27"/>
        <v>EPERNAY VAL CHAMPAGNE</v>
      </c>
      <c r="B133" s="47">
        <v>1000</v>
      </c>
      <c r="C133" s="46"/>
      <c r="D133" s="45"/>
      <c r="E133" s="46">
        <v>5000</v>
      </c>
      <c r="F133" s="46"/>
      <c r="G133" s="48"/>
      <c r="H133" s="47">
        <v>1000</v>
      </c>
      <c r="I133" s="46"/>
      <c r="J133" s="45"/>
    </row>
    <row r="134" spans="1:10" ht="13.5" thickBot="1">
      <c r="A134" s="18" t="str">
        <f t="shared" si="27"/>
        <v>REIMS CHAMPAGNE</v>
      </c>
      <c r="B134" s="47"/>
      <c r="C134" s="46"/>
      <c r="D134" s="45"/>
      <c r="E134" s="46"/>
      <c r="F134" s="46"/>
      <c r="G134" s="48"/>
      <c r="H134" s="47">
        <v>2550</v>
      </c>
      <c r="I134" s="46"/>
      <c r="J134" s="45"/>
    </row>
    <row r="135" spans="1:10" ht="13.5" thickBot="1">
      <c r="A135" s="18" t="str">
        <f t="shared" si="27"/>
        <v>REIMS COLBERT</v>
      </c>
      <c r="B135" s="47"/>
      <c r="C135" s="46"/>
      <c r="D135" s="45"/>
      <c r="E135" s="46"/>
      <c r="F135" s="46"/>
      <c r="G135" s="48"/>
      <c r="H135" s="47"/>
      <c r="I135" s="46"/>
      <c r="J135" s="45"/>
    </row>
    <row r="136" spans="1:10" ht="13.5" thickBot="1">
      <c r="A136" s="18" t="str">
        <f t="shared" si="27"/>
        <v>REIMS MILLESIME</v>
      </c>
      <c r="B136" s="47"/>
      <c r="C136" s="46"/>
      <c r="D136" s="45"/>
      <c r="E136" s="46"/>
      <c r="F136" s="46"/>
      <c r="G136" s="48"/>
      <c r="H136" s="47">
        <v>1900</v>
      </c>
      <c r="I136" s="46"/>
      <c r="J136" s="45"/>
    </row>
    <row r="137" spans="1:10" ht="13.5" thickBot="1">
      <c r="A137" s="18" t="str">
        <f t="shared" si="27"/>
        <v>CLUB  9</v>
      </c>
      <c r="B137" s="47"/>
      <c r="C137" s="46"/>
      <c r="D137" s="45"/>
      <c r="E137" s="46"/>
      <c r="F137" s="46"/>
      <c r="G137" s="48"/>
      <c r="H137" s="47"/>
      <c r="I137" s="46"/>
      <c r="J137" s="45"/>
    </row>
    <row r="138" spans="1:10" ht="13.5" thickBot="1">
      <c r="A138" s="18" t="str">
        <f t="shared" si="27"/>
        <v>Club 10</v>
      </c>
      <c r="B138" s="47"/>
      <c r="C138" s="46"/>
      <c r="D138" s="45"/>
      <c r="E138" s="46"/>
      <c r="F138" s="46"/>
      <c r="G138" s="48"/>
      <c r="H138" s="47"/>
      <c r="I138" s="46"/>
      <c r="J138" s="45"/>
    </row>
    <row r="139" spans="1:10" ht="13.5" thickBot="1">
      <c r="A139" s="10" t="s">
        <v>4</v>
      </c>
      <c r="B139" s="44">
        <f aca="true" t="shared" si="28" ref="B139:J139">SUM(B129:B138)</f>
        <v>1150</v>
      </c>
      <c r="C139" s="44">
        <f t="shared" si="28"/>
        <v>5361</v>
      </c>
      <c r="D139" s="44">
        <f t="shared" si="28"/>
        <v>78</v>
      </c>
      <c r="E139" s="44">
        <f t="shared" si="28"/>
        <v>5400</v>
      </c>
      <c r="F139" s="44">
        <f t="shared" si="28"/>
        <v>0</v>
      </c>
      <c r="G139" s="44">
        <f t="shared" si="28"/>
        <v>133</v>
      </c>
      <c r="H139" s="44">
        <f t="shared" si="28"/>
        <v>7580</v>
      </c>
      <c r="I139" s="44">
        <f t="shared" si="28"/>
        <v>0</v>
      </c>
      <c r="J139" s="44">
        <f t="shared" si="28"/>
        <v>70</v>
      </c>
    </row>
    <row r="141" spans="1:10" ht="12.75" customHeight="1">
      <c r="A141" s="43"/>
      <c r="B141" s="42"/>
      <c r="C141" s="42"/>
      <c r="D141" s="42"/>
      <c r="E141" s="41"/>
      <c r="F141" s="41"/>
      <c r="G141" s="41"/>
      <c r="H141" s="41"/>
      <c r="I141" s="41"/>
      <c r="J141" s="41"/>
    </row>
    <row r="142" spans="1:10" ht="13.5" thickBot="1">
      <c r="A142" s="40"/>
      <c r="B142" s="39"/>
      <c r="C142" s="39"/>
      <c r="D142" s="39"/>
      <c r="E142" s="38"/>
      <c r="F142" s="38"/>
      <c r="G142" s="38"/>
      <c r="H142" s="38"/>
      <c r="I142" s="38"/>
      <c r="J142" s="38"/>
    </row>
    <row r="143" spans="1:10" ht="12.75" customHeight="1">
      <c r="A143" s="37" t="s">
        <v>0</v>
      </c>
      <c r="B143" s="365" t="s">
        <v>76</v>
      </c>
      <c r="C143" s="360" t="s">
        <v>19</v>
      </c>
      <c r="D143" s="361"/>
      <c r="E143" s="362"/>
      <c r="F143" s="360" t="s">
        <v>6</v>
      </c>
      <c r="G143" s="361"/>
      <c r="H143" s="362"/>
      <c r="I143" s="386" t="s">
        <v>5</v>
      </c>
      <c r="J143" s="364"/>
    </row>
    <row r="144" spans="1:10" ht="13.5" customHeight="1" thickBot="1">
      <c r="A144" s="36"/>
      <c r="B144" s="366"/>
      <c r="C144" s="35" t="s">
        <v>1</v>
      </c>
      <c r="D144" s="20" t="s">
        <v>2</v>
      </c>
      <c r="E144" s="22" t="s">
        <v>3</v>
      </c>
      <c r="F144" s="21" t="s">
        <v>1</v>
      </c>
      <c r="G144" s="20" t="s">
        <v>2</v>
      </c>
      <c r="H144" s="19" t="s">
        <v>3</v>
      </c>
      <c r="I144" s="387" t="s">
        <v>7</v>
      </c>
      <c r="J144" s="368"/>
    </row>
    <row r="145" spans="1:10" ht="13.5" thickBot="1">
      <c r="A145" s="18" t="str">
        <f aca="true" t="shared" si="29" ref="A145:A154">A6</f>
        <v>CHÂTEAU THIERRY Cité des Fables</v>
      </c>
      <c r="B145" s="17">
        <f aca="true" t="shared" si="30" ref="B145:B150">B48</f>
        <v>20</v>
      </c>
      <c r="C145" s="16">
        <f>B129+E129+H129+B142</f>
        <v>0</v>
      </c>
      <c r="D145" s="15">
        <f>C129+F129+I129+C142</f>
        <v>0</v>
      </c>
      <c r="E145" s="14">
        <f>D129+G129+J129+D142</f>
        <v>0</v>
      </c>
      <c r="F145" s="13">
        <f aca="true" t="shared" si="31" ref="F145:F155">IF($B145=0,"",C145/$B145)</f>
        <v>0</v>
      </c>
      <c r="G145" s="13">
        <f aca="true" t="shared" si="32" ref="G145:G155">IF($B145=0,"",D145/$B145)</f>
        <v>0</v>
      </c>
      <c r="H145" s="12">
        <f aca="true" t="shared" si="33" ref="H145:H155">IF($B145=0,"",E145/$B145)</f>
        <v>0</v>
      </c>
      <c r="I145" s="374">
        <f aca="true" t="shared" si="34" ref="I145:I154">C145+D145</f>
        <v>0</v>
      </c>
      <c r="J145" s="375"/>
    </row>
    <row r="146" spans="1:10" ht="13.5" thickBot="1">
      <c r="A146" s="18" t="str">
        <f t="shared" si="29"/>
        <v>CHÂTEAU THIERRY JEANNE DE NAVARRE</v>
      </c>
      <c r="B146" s="17">
        <f t="shared" si="30"/>
        <v>13</v>
      </c>
      <c r="C146" s="16">
        <f aca="true" t="shared" si="35" ref="C146:C154">B130+E130+H130</f>
        <v>150</v>
      </c>
      <c r="D146" s="15">
        <f aca="true" t="shared" si="36" ref="D146:D154">C130+F130+I130</f>
        <v>5361</v>
      </c>
      <c r="E146" s="14">
        <f aca="true" t="shared" si="37" ref="E146:E154">D130+G130+J130</f>
        <v>96</v>
      </c>
      <c r="F146" s="13">
        <f t="shared" si="31"/>
        <v>11.538461538461538</v>
      </c>
      <c r="G146" s="13">
        <f t="shared" si="32"/>
        <v>412.38461538461536</v>
      </c>
      <c r="H146" s="12">
        <f t="shared" si="33"/>
        <v>7.384615384615385</v>
      </c>
      <c r="I146" s="374">
        <f t="shared" si="34"/>
        <v>5511</v>
      </c>
      <c r="J146" s="375"/>
    </row>
    <row r="147" spans="1:10" ht="13.5" thickBot="1">
      <c r="A147" s="18" t="str">
        <f t="shared" si="29"/>
        <v>CHÂTEAU THIERRY VALLEE DE LA MARNE</v>
      </c>
      <c r="B147" s="17">
        <f t="shared" si="30"/>
        <v>0</v>
      </c>
      <c r="C147" s="16">
        <f t="shared" si="35"/>
        <v>0</v>
      </c>
      <c r="D147" s="15">
        <f t="shared" si="36"/>
        <v>0</v>
      </c>
      <c r="E147" s="14">
        <f t="shared" si="37"/>
        <v>0</v>
      </c>
      <c r="F147" s="13">
        <f t="shared" si="31"/>
      </c>
      <c r="G147" s="13">
        <f t="shared" si="32"/>
      </c>
      <c r="H147" s="12">
        <f t="shared" si="33"/>
      </c>
      <c r="I147" s="374">
        <f t="shared" si="34"/>
        <v>0</v>
      </c>
      <c r="J147" s="375"/>
    </row>
    <row r="148" spans="1:10" ht="13.5" thickBot="1">
      <c r="A148" s="18" t="str">
        <f t="shared" si="29"/>
        <v>EPERNAY</v>
      </c>
      <c r="B148" s="17">
        <f t="shared" si="30"/>
        <v>30</v>
      </c>
      <c r="C148" s="16">
        <f t="shared" si="35"/>
        <v>2530</v>
      </c>
      <c r="D148" s="15">
        <f t="shared" si="36"/>
        <v>0</v>
      </c>
      <c r="E148" s="14">
        <f t="shared" si="37"/>
        <v>185</v>
      </c>
      <c r="F148" s="13">
        <f t="shared" si="31"/>
        <v>84.33333333333333</v>
      </c>
      <c r="G148" s="13">
        <f t="shared" si="32"/>
        <v>0</v>
      </c>
      <c r="H148" s="12">
        <f t="shared" si="33"/>
        <v>6.166666666666667</v>
      </c>
      <c r="I148" s="374">
        <f t="shared" si="34"/>
        <v>2530</v>
      </c>
      <c r="J148" s="375"/>
    </row>
    <row r="149" spans="1:10" ht="13.5" thickBot="1">
      <c r="A149" s="18" t="str">
        <f t="shared" si="29"/>
        <v>EPERNAY VAL CHAMPAGNE</v>
      </c>
      <c r="B149" s="17">
        <f t="shared" si="30"/>
        <v>28</v>
      </c>
      <c r="C149" s="16">
        <f t="shared" si="35"/>
        <v>7000</v>
      </c>
      <c r="D149" s="15">
        <f t="shared" si="36"/>
        <v>0</v>
      </c>
      <c r="E149" s="14">
        <f t="shared" si="37"/>
        <v>0</v>
      </c>
      <c r="F149" s="13">
        <f t="shared" si="31"/>
        <v>250</v>
      </c>
      <c r="G149" s="13">
        <f t="shared" si="32"/>
        <v>0</v>
      </c>
      <c r="H149" s="12">
        <f t="shared" si="33"/>
        <v>0</v>
      </c>
      <c r="I149" s="374">
        <f t="shared" si="34"/>
        <v>7000</v>
      </c>
      <c r="J149" s="375"/>
    </row>
    <row r="150" spans="1:10" ht="13.5" thickBot="1">
      <c r="A150" s="18" t="str">
        <f t="shared" si="29"/>
        <v>REIMS CHAMPAGNE</v>
      </c>
      <c r="B150" s="17">
        <f t="shared" si="30"/>
        <v>30</v>
      </c>
      <c r="C150" s="16">
        <f t="shared" si="35"/>
        <v>2550</v>
      </c>
      <c r="D150" s="15">
        <f t="shared" si="36"/>
        <v>0</v>
      </c>
      <c r="E150" s="14">
        <f t="shared" si="37"/>
        <v>0</v>
      </c>
      <c r="F150" s="13">
        <f t="shared" si="31"/>
        <v>85</v>
      </c>
      <c r="G150" s="13">
        <f t="shared" si="32"/>
        <v>0</v>
      </c>
      <c r="H150" s="12">
        <f t="shared" si="33"/>
        <v>0</v>
      </c>
      <c r="I150" s="374">
        <f t="shared" si="34"/>
        <v>2550</v>
      </c>
      <c r="J150" s="375"/>
    </row>
    <row r="151" spans="1:10" ht="13.5" thickBot="1">
      <c r="A151" s="18" t="str">
        <f t="shared" si="29"/>
        <v>REIMS COLBERT</v>
      </c>
      <c r="B151" s="17">
        <f>B54</f>
        <v>27</v>
      </c>
      <c r="C151" s="16">
        <f t="shared" si="35"/>
        <v>0</v>
      </c>
      <c r="D151" s="15">
        <f t="shared" si="36"/>
        <v>0</v>
      </c>
      <c r="E151" s="14">
        <f t="shared" si="37"/>
        <v>0</v>
      </c>
      <c r="F151" s="13">
        <f t="shared" si="31"/>
        <v>0</v>
      </c>
      <c r="G151" s="13">
        <f t="shared" si="32"/>
        <v>0</v>
      </c>
      <c r="H151" s="12">
        <f t="shared" si="33"/>
        <v>0</v>
      </c>
      <c r="I151" s="374">
        <f t="shared" si="34"/>
        <v>0</v>
      </c>
      <c r="J151" s="375"/>
    </row>
    <row r="152" spans="1:10" ht="13.5" thickBot="1">
      <c r="A152" s="18" t="str">
        <f t="shared" si="29"/>
        <v>REIMS MILLESIME</v>
      </c>
      <c r="B152" s="17">
        <f>B55</f>
        <v>29</v>
      </c>
      <c r="C152" s="16">
        <f t="shared" si="35"/>
        <v>1900</v>
      </c>
      <c r="D152" s="15">
        <f t="shared" si="36"/>
        <v>0</v>
      </c>
      <c r="E152" s="14">
        <f t="shared" si="37"/>
        <v>0</v>
      </c>
      <c r="F152" s="13">
        <f t="shared" si="31"/>
        <v>65.51724137931035</v>
      </c>
      <c r="G152" s="13">
        <f t="shared" si="32"/>
        <v>0</v>
      </c>
      <c r="H152" s="12">
        <f t="shared" si="33"/>
        <v>0</v>
      </c>
      <c r="I152" s="374">
        <f t="shared" si="34"/>
        <v>1900</v>
      </c>
      <c r="J152" s="375"/>
    </row>
    <row r="153" spans="1:10" ht="13.5" thickBot="1">
      <c r="A153" s="18" t="str">
        <f t="shared" si="29"/>
        <v>CLUB  9</v>
      </c>
      <c r="B153" s="17">
        <f>B56</f>
        <v>0</v>
      </c>
      <c r="C153" s="16">
        <f t="shared" si="35"/>
        <v>0</v>
      </c>
      <c r="D153" s="15">
        <f t="shared" si="36"/>
        <v>0</v>
      </c>
      <c r="E153" s="14">
        <f t="shared" si="37"/>
        <v>0</v>
      </c>
      <c r="F153" s="13">
        <f t="shared" si="31"/>
      </c>
      <c r="G153" s="13">
        <f t="shared" si="32"/>
      </c>
      <c r="H153" s="12">
        <f t="shared" si="33"/>
      </c>
      <c r="I153" s="374">
        <f t="shared" si="34"/>
        <v>0</v>
      </c>
      <c r="J153" s="375"/>
    </row>
    <row r="154" spans="1:10" ht="13.5" thickBot="1">
      <c r="A154" s="18" t="str">
        <f t="shared" si="29"/>
        <v>Club 10</v>
      </c>
      <c r="B154" s="17">
        <f>B57</f>
        <v>0</v>
      </c>
      <c r="C154" s="16">
        <f t="shared" si="35"/>
        <v>0</v>
      </c>
      <c r="D154" s="15">
        <f t="shared" si="36"/>
        <v>0</v>
      </c>
      <c r="E154" s="14">
        <f t="shared" si="37"/>
        <v>0</v>
      </c>
      <c r="F154" s="13">
        <f t="shared" si="31"/>
      </c>
      <c r="G154" s="13">
        <f t="shared" si="32"/>
      </c>
      <c r="H154" s="12">
        <f t="shared" si="33"/>
      </c>
      <c r="I154" s="374">
        <f t="shared" si="34"/>
        <v>0</v>
      </c>
      <c r="J154" s="375"/>
    </row>
    <row r="155" spans="1:10" ht="13.5" thickBot="1">
      <c r="A155" s="34" t="s">
        <v>4</v>
      </c>
      <c r="B155" s="10">
        <f>SUM(B145:B154)</f>
        <v>177</v>
      </c>
      <c r="C155" s="33">
        <f>SUM(C145:C154)</f>
        <v>14130</v>
      </c>
      <c r="D155" s="32">
        <f>SUM(D145:D154)</f>
        <v>5361</v>
      </c>
      <c r="E155" s="31">
        <f>SUM(E145:E154)</f>
        <v>281</v>
      </c>
      <c r="F155" s="6">
        <f t="shared" si="31"/>
        <v>79.83050847457628</v>
      </c>
      <c r="G155" s="6">
        <f t="shared" si="32"/>
        <v>30.28813559322034</v>
      </c>
      <c r="H155" s="5">
        <f t="shared" si="33"/>
        <v>1.5875706214689265</v>
      </c>
      <c r="I155" s="378">
        <f>SUM(I145:J154)</f>
        <v>19491</v>
      </c>
      <c r="J155" s="379"/>
    </row>
    <row r="156" spans="1:10" ht="12.75">
      <c r="A156" s="26"/>
      <c r="B156" s="26"/>
      <c r="C156" s="26"/>
      <c r="D156" s="26"/>
      <c r="E156" s="26"/>
      <c r="F156" s="27"/>
      <c r="G156" s="27"/>
      <c r="H156" s="27"/>
      <c r="I156" s="26"/>
      <c r="J156" s="26"/>
    </row>
    <row r="157" spans="1:10" ht="12.75">
      <c r="A157" s="26"/>
      <c r="B157" s="26"/>
      <c r="C157" s="26"/>
      <c r="D157" s="26"/>
      <c r="E157" s="26"/>
      <c r="F157" s="27"/>
      <c r="G157" s="27"/>
      <c r="H157" s="27"/>
      <c r="I157" s="26"/>
      <c r="J157" s="26"/>
    </row>
    <row r="158" spans="1:10" ht="18" customHeight="1">
      <c r="A158" s="30" t="s">
        <v>25</v>
      </c>
      <c r="B158" s="397" t="s">
        <v>68</v>
      </c>
      <c r="C158" s="397"/>
      <c r="D158" s="397"/>
      <c r="E158" s="397"/>
      <c r="F158" s="397"/>
      <c r="G158" s="397"/>
      <c r="H158" s="397"/>
      <c r="I158" s="397"/>
      <c r="J158" s="397"/>
    </row>
    <row r="159" spans="1:10" ht="12.75">
      <c r="A159" s="399" t="s">
        <v>0</v>
      </c>
      <c r="B159" s="401" t="s">
        <v>3</v>
      </c>
      <c r="C159" s="26"/>
      <c r="D159" s="26"/>
      <c r="E159" s="26"/>
      <c r="F159" s="27"/>
      <c r="G159" s="27"/>
      <c r="H159" s="27"/>
      <c r="I159" s="26"/>
      <c r="J159" s="26"/>
    </row>
    <row r="160" spans="1:10" ht="12.75">
      <c r="A160" s="400"/>
      <c r="B160" s="402"/>
      <c r="C160" s="26"/>
      <c r="D160" s="26"/>
      <c r="E160" s="26"/>
      <c r="F160" s="27"/>
      <c r="G160" s="27"/>
      <c r="H160" s="27"/>
      <c r="I160" s="26"/>
      <c r="J160" s="26"/>
    </row>
    <row r="161" spans="1:10" ht="12.75">
      <c r="A161" s="298" t="str">
        <f aca="true" t="shared" si="38" ref="A161:A170">(A6)</f>
        <v>CHÂTEAU THIERRY Cité des Fables</v>
      </c>
      <c r="B161" s="29"/>
      <c r="C161" s="26"/>
      <c r="D161" s="26"/>
      <c r="E161" s="26"/>
      <c r="F161" s="27"/>
      <c r="G161" s="27"/>
      <c r="H161" s="27"/>
      <c r="I161" s="26"/>
      <c r="J161" s="26"/>
    </row>
    <row r="162" spans="1:10" ht="12.75">
      <c r="A162" s="298" t="str">
        <f t="shared" si="38"/>
        <v>CHÂTEAU THIERRY JEANNE DE NAVARRE</v>
      </c>
      <c r="B162" s="29">
        <v>237</v>
      </c>
      <c r="C162" s="26"/>
      <c r="D162" s="26"/>
      <c r="E162" s="26"/>
      <c r="F162" s="27"/>
      <c r="G162" s="27"/>
      <c r="H162" s="27"/>
      <c r="I162" s="26"/>
      <c r="J162" s="26"/>
    </row>
    <row r="163" spans="1:10" ht="12.75">
      <c r="A163" s="298" t="str">
        <f t="shared" si="38"/>
        <v>CHÂTEAU THIERRY VALLEE DE LA MARNE</v>
      </c>
      <c r="B163" s="29"/>
      <c r="C163" s="26"/>
      <c r="D163" s="26"/>
      <c r="E163" s="26"/>
      <c r="F163" s="27"/>
      <c r="G163" s="27"/>
      <c r="H163" s="27"/>
      <c r="I163" s="26"/>
      <c r="J163" s="26"/>
    </row>
    <row r="164" spans="1:10" ht="12.75">
      <c r="A164" s="298" t="str">
        <f t="shared" si="38"/>
        <v>EPERNAY</v>
      </c>
      <c r="B164" s="29">
        <v>800</v>
      </c>
      <c r="C164" s="26"/>
      <c r="D164" s="26"/>
      <c r="E164" s="26"/>
      <c r="F164" s="27"/>
      <c r="G164" s="27"/>
      <c r="H164" s="27"/>
      <c r="I164" s="26"/>
      <c r="J164" s="26"/>
    </row>
    <row r="165" spans="1:10" ht="12.75">
      <c r="A165" s="298" t="str">
        <f t="shared" si="38"/>
        <v>EPERNAY VAL CHAMPAGNE</v>
      </c>
      <c r="B165" s="29"/>
      <c r="C165" s="26"/>
      <c r="D165" s="26"/>
      <c r="E165" s="26"/>
      <c r="F165" s="27"/>
      <c r="G165" s="27"/>
      <c r="H165" s="27"/>
      <c r="I165" s="26"/>
      <c r="J165" s="26"/>
    </row>
    <row r="166" spans="1:10" ht="12.75">
      <c r="A166" s="298" t="str">
        <f t="shared" si="38"/>
        <v>REIMS CHAMPAGNE</v>
      </c>
      <c r="B166" s="29"/>
      <c r="C166" s="26"/>
      <c r="D166" s="26"/>
      <c r="E166" s="26"/>
      <c r="F166" s="27"/>
      <c r="G166" s="27"/>
      <c r="H166" s="27"/>
      <c r="I166" s="26"/>
      <c r="J166" s="26"/>
    </row>
    <row r="167" spans="1:10" ht="12.75">
      <c r="A167" s="298" t="str">
        <f t="shared" si="38"/>
        <v>REIMS COLBERT</v>
      </c>
      <c r="B167" s="29"/>
      <c r="C167" s="26"/>
      <c r="D167" s="26"/>
      <c r="E167" s="26"/>
      <c r="F167" s="27"/>
      <c r="G167" s="27"/>
      <c r="H167" s="27"/>
      <c r="I167" s="26"/>
      <c r="J167" s="26"/>
    </row>
    <row r="168" spans="1:10" ht="12.75">
      <c r="A168" s="298" t="str">
        <f t="shared" si="38"/>
        <v>REIMS MILLESIME</v>
      </c>
      <c r="B168" s="29"/>
      <c r="C168" s="26"/>
      <c r="D168" s="26"/>
      <c r="E168" s="26"/>
      <c r="F168" s="27"/>
      <c r="G168" s="27"/>
      <c r="H168" s="27"/>
      <c r="I168" s="26"/>
      <c r="J168" s="26"/>
    </row>
    <row r="169" spans="1:10" ht="12.75">
      <c r="A169" s="298" t="str">
        <f t="shared" si="38"/>
        <v>CLUB  9</v>
      </c>
      <c r="B169" s="29"/>
      <c r="C169" s="26"/>
      <c r="D169" s="26"/>
      <c r="E169" s="26"/>
      <c r="F169" s="27"/>
      <c r="G169" s="27"/>
      <c r="H169" s="27"/>
      <c r="I169" s="26"/>
      <c r="J169" s="26"/>
    </row>
    <row r="170" spans="1:10" ht="13.5" thickBot="1">
      <c r="A170" s="299" t="str">
        <f t="shared" si="38"/>
        <v>Club 10</v>
      </c>
      <c r="B170" s="28"/>
      <c r="C170" s="26"/>
      <c r="D170" s="26"/>
      <c r="E170" s="26"/>
      <c r="F170" s="27"/>
      <c r="G170" s="27"/>
      <c r="H170" s="27"/>
      <c r="I170" s="26"/>
      <c r="J170" s="26"/>
    </row>
    <row r="171" spans="1:2" ht="17.25" customHeight="1" thickBot="1">
      <c r="A171" s="25" t="s">
        <v>69</v>
      </c>
      <c r="B171" s="10">
        <f>SUM(B161:B170)</f>
        <v>1037</v>
      </c>
    </row>
    <row r="172" spans="1:10" ht="20.25" customHeight="1" thickBot="1">
      <c r="A172" s="398" t="s">
        <v>40</v>
      </c>
      <c r="B172" s="398"/>
      <c r="C172" s="398"/>
      <c r="D172" s="398"/>
      <c r="E172" s="398"/>
      <c r="F172" s="398"/>
      <c r="G172" s="398"/>
      <c r="H172" s="398"/>
      <c r="I172" s="398"/>
      <c r="J172" s="398"/>
    </row>
    <row r="173" spans="1:10" ht="12.75" customHeight="1">
      <c r="A173" s="24" t="s">
        <v>0</v>
      </c>
      <c r="B173" s="365" t="s">
        <v>76</v>
      </c>
      <c r="C173" s="360" t="s">
        <v>5</v>
      </c>
      <c r="D173" s="361"/>
      <c r="E173" s="362"/>
      <c r="F173" s="360" t="s">
        <v>6</v>
      </c>
      <c r="G173" s="361"/>
      <c r="H173" s="362"/>
      <c r="I173" s="386" t="s">
        <v>5</v>
      </c>
      <c r="J173" s="364"/>
    </row>
    <row r="174" spans="1:10" ht="13.5" customHeight="1" thickBot="1">
      <c r="A174" s="23"/>
      <c r="B174" s="366"/>
      <c r="C174" s="20" t="s">
        <v>1</v>
      </c>
      <c r="D174" s="20" t="s">
        <v>2</v>
      </c>
      <c r="E174" s="22" t="s">
        <v>3</v>
      </c>
      <c r="F174" s="21" t="s">
        <v>1</v>
      </c>
      <c r="G174" s="20" t="s">
        <v>2</v>
      </c>
      <c r="H174" s="19" t="s">
        <v>3</v>
      </c>
      <c r="I174" s="387" t="s">
        <v>7</v>
      </c>
      <c r="J174" s="368"/>
    </row>
    <row r="175" spans="1:10" ht="13.5" thickBot="1">
      <c r="A175" s="18" t="str">
        <f aca="true" t="shared" si="39" ref="A175:A184">A6</f>
        <v>CHÂTEAU THIERRY Cité des Fables</v>
      </c>
      <c r="B175" s="17">
        <f aca="true" t="shared" si="40" ref="B175:B184">B48</f>
        <v>20</v>
      </c>
      <c r="C175" s="16">
        <f aca="true" t="shared" si="41" ref="C175:D184">C48+C98+C145</f>
        <v>0</v>
      </c>
      <c r="D175" s="15">
        <f t="shared" si="41"/>
        <v>0</v>
      </c>
      <c r="E175" s="14">
        <f aca="true" t="shared" si="42" ref="E175:E184">E48+E98+E145+B161</f>
        <v>105</v>
      </c>
      <c r="F175" s="13">
        <f aca="true" t="shared" si="43" ref="F175:F185">IF($B175=0,"",C175/$B175)</f>
        <v>0</v>
      </c>
      <c r="G175" s="13">
        <f aca="true" t="shared" si="44" ref="G175:G185">IF($B175=0,"",D175/$B175)</f>
        <v>0</v>
      </c>
      <c r="H175" s="12">
        <f aca="true" t="shared" si="45" ref="H175:H185">IF($B175=0,"",E175/$B175)</f>
        <v>5.25</v>
      </c>
      <c r="I175" s="374">
        <f aca="true" t="shared" si="46" ref="I175:I184">C175+D175</f>
        <v>0</v>
      </c>
      <c r="J175" s="375"/>
    </row>
    <row r="176" spans="1:10" ht="13.5" thickBot="1">
      <c r="A176" s="18" t="str">
        <f t="shared" si="39"/>
        <v>CHÂTEAU THIERRY JEANNE DE NAVARRE</v>
      </c>
      <c r="B176" s="17">
        <f t="shared" si="40"/>
        <v>13</v>
      </c>
      <c r="C176" s="16">
        <f t="shared" si="41"/>
        <v>5965</v>
      </c>
      <c r="D176" s="15">
        <f t="shared" si="41"/>
        <v>5361</v>
      </c>
      <c r="E176" s="14">
        <f t="shared" si="42"/>
        <v>1772</v>
      </c>
      <c r="F176" s="13">
        <f t="shared" si="43"/>
        <v>458.84615384615387</v>
      </c>
      <c r="G176" s="13">
        <f t="shared" si="44"/>
        <v>412.38461538461536</v>
      </c>
      <c r="H176" s="12">
        <f t="shared" si="45"/>
        <v>136.30769230769232</v>
      </c>
      <c r="I176" s="374">
        <f t="shared" si="46"/>
        <v>11326</v>
      </c>
      <c r="J176" s="375"/>
    </row>
    <row r="177" spans="1:10" ht="13.5" thickBot="1">
      <c r="A177" s="18" t="str">
        <f t="shared" si="39"/>
        <v>CHÂTEAU THIERRY VALLEE DE LA MARNE</v>
      </c>
      <c r="B177" s="17">
        <f t="shared" si="40"/>
        <v>0</v>
      </c>
      <c r="C177" s="16">
        <f t="shared" si="41"/>
        <v>0</v>
      </c>
      <c r="D177" s="15">
        <f t="shared" si="41"/>
        <v>0</v>
      </c>
      <c r="E177" s="14">
        <f t="shared" si="42"/>
        <v>0</v>
      </c>
      <c r="F177" s="13">
        <f t="shared" si="43"/>
      </c>
      <c r="G177" s="13">
        <f t="shared" si="44"/>
      </c>
      <c r="H177" s="12">
        <f t="shared" si="45"/>
      </c>
      <c r="I177" s="374">
        <f t="shared" si="46"/>
        <v>0</v>
      </c>
      <c r="J177" s="375"/>
    </row>
    <row r="178" spans="1:10" ht="13.5" thickBot="1">
      <c r="A178" s="18" t="str">
        <f t="shared" si="39"/>
        <v>EPERNAY</v>
      </c>
      <c r="B178" s="17">
        <f t="shared" si="40"/>
        <v>30</v>
      </c>
      <c r="C178" s="16">
        <f t="shared" si="41"/>
        <v>28544</v>
      </c>
      <c r="D178" s="15">
        <f t="shared" si="41"/>
        <v>900</v>
      </c>
      <c r="E178" s="14">
        <f t="shared" si="42"/>
        <v>2078</v>
      </c>
      <c r="F178" s="13">
        <f t="shared" si="43"/>
        <v>951.4666666666667</v>
      </c>
      <c r="G178" s="13">
        <f t="shared" si="44"/>
        <v>30</v>
      </c>
      <c r="H178" s="12">
        <f t="shared" si="45"/>
        <v>69.26666666666667</v>
      </c>
      <c r="I178" s="374">
        <f t="shared" si="46"/>
        <v>29444</v>
      </c>
      <c r="J178" s="375"/>
    </row>
    <row r="179" spans="1:10" ht="13.5" thickBot="1">
      <c r="A179" s="18" t="str">
        <f t="shared" si="39"/>
        <v>EPERNAY VAL CHAMPAGNE</v>
      </c>
      <c r="B179" s="17">
        <f t="shared" si="40"/>
        <v>28</v>
      </c>
      <c r="C179" s="16">
        <f t="shared" si="41"/>
        <v>34377</v>
      </c>
      <c r="D179" s="15">
        <f t="shared" si="41"/>
        <v>0</v>
      </c>
      <c r="E179" s="14">
        <f t="shared" si="42"/>
        <v>2615</v>
      </c>
      <c r="F179" s="13">
        <f t="shared" si="43"/>
        <v>1227.75</v>
      </c>
      <c r="G179" s="13">
        <f t="shared" si="44"/>
        <v>0</v>
      </c>
      <c r="H179" s="12">
        <f t="shared" si="45"/>
        <v>93.39285714285714</v>
      </c>
      <c r="I179" s="374">
        <f t="shared" si="46"/>
        <v>34377</v>
      </c>
      <c r="J179" s="375"/>
    </row>
    <row r="180" spans="1:10" ht="13.5" thickBot="1">
      <c r="A180" s="18" t="str">
        <f t="shared" si="39"/>
        <v>REIMS CHAMPAGNE</v>
      </c>
      <c r="B180" s="17">
        <f t="shared" si="40"/>
        <v>30</v>
      </c>
      <c r="C180" s="16">
        <f t="shared" si="41"/>
        <v>19074</v>
      </c>
      <c r="D180" s="15">
        <f t="shared" si="41"/>
        <v>0</v>
      </c>
      <c r="E180" s="14">
        <f t="shared" si="42"/>
        <v>1451</v>
      </c>
      <c r="F180" s="13">
        <f t="shared" si="43"/>
        <v>635.8</v>
      </c>
      <c r="G180" s="13">
        <f t="shared" si="44"/>
        <v>0</v>
      </c>
      <c r="H180" s="12">
        <f t="shared" si="45"/>
        <v>48.36666666666667</v>
      </c>
      <c r="I180" s="374">
        <f t="shared" si="46"/>
        <v>19074</v>
      </c>
      <c r="J180" s="375"/>
    </row>
    <row r="181" spans="1:10" ht="13.5" thickBot="1">
      <c r="A181" s="18" t="str">
        <f t="shared" si="39"/>
        <v>REIMS COLBERT</v>
      </c>
      <c r="B181" s="17">
        <f t="shared" si="40"/>
        <v>27</v>
      </c>
      <c r="C181" s="16">
        <f t="shared" si="41"/>
        <v>8500</v>
      </c>
      <c r="D181" s="15">
        <f t="shared" si="41"/>
        <v>0</v>
      </c>
      <c r="E181" s="14">
        <f t="shared" si="42"/>
        <v>498</v>
      </c>
      <c r="F181" s="13">
        <f t="shared" si="43"/>
        <v>314.81481481481484</v>
      </c>
      <c r="G181" s="13">
        <f t="shared" si="44"/>
        <v>0</v>
      </c>
      <c r="H181" s="12">
        <f t="shared" si="45"/>
        <v>18.444444444444443</v>
      </c>
      <c r="I181" s="374">
        <f t="shared" si="46"/>
        <v>8500</v>
      </c>
      <c r="J181" s="375"/>
    </row>
    <row r="182" spans="1:10" ht="13.5" thickBot="1">
      <c r="A182" s="18" t="str">
        <f t="shared" si="39"/>
        <v>REIMS MILLESIME</v>
      </c>
      <c r="B182" s="17">
        <f t="shared" si="40"/>
        <v>29</v>
      </c>
      <c r="C182" s="16">
        <f t="shared" si="41"/>
        <v>29329</v>
      </c>
      <c r="D182" s="15">
        <f t="shared" si="41"/>
        <v>0</v>
      </c>
      <c r="E182" s="14">
        <f t="shared" si="42"/>
        <v>221</v>
      </c>
      <c r="F182" s="13">
        <f t="shared" si="43"/>
        <v>1011.3448275862069</v>
      </c>
      <c r="G182" s="13">
        <f t="shared" si="44"/>
        <v>0</v>
      </c>
      <c r="H182" s="12">
        <f t="shared" si="45"/>
        <v>7.620689655172414</v>
      </c>
      <c r="I182" s="374">
        <f t="shared" si="46"/>
        <v>29329</v>
      </c>
      <c r="J182" s="375"/>
    </row>
    <row r="183" spans="1:10" ht="13.5" thickBot="1">
      <c r="A183" s="18" t="str">
        <f t="shared" si="39"/>
        <v>CLUB  9</v>
      </c>
      <c r="B183" s="17">
        <f t="shared" si="40"/>
        <v>0</v>
      </c>
      <c r="C183" s="16">
        <f t="shared" si="41"/>
        <v>0</v>
      </c>
      <c r="D183" s="15">
        <f t="shared" si="41"/>
        <v>0</v>
      </c>
      <c r="E183" s="14">
        <f t="shared" si="42"/>
        <v>0</v>
      </c>
      <c r="F183" s="13">
        <f t="shared" si="43"/>
      </c>
      <c r="G183" s="13">
        <f t="shared" si="44"/>
      </c>
      <c r="H183" s="12">
        <f t="shared" si="45"/>
      </c>
      <c r="I183" s="374">
        <f t="shared" si="46"/>
        <v>0</v>
      </c>
      <c r="J183" s="375"/>
    </row>
    <row r="184" spans="1:10" ht="13.5" thickBot="1">
      <c r="A184" s="18" t="str">
        <f t="shared" si="39"/>
        <v>Club 10</v>
      </c>
      <c r="B184" s="17">
        <f t="shared" si="40"/>
        <v>0</v>
      </c>
      <c r="C184" s="16">
        <f t="shared" si="41"/>
        <v>0</v>
      </c>
      <c r="D184" s="15">
        <f t="shared" si="41"/>
        <v>0</v>
      </c>
      <c r="E184" s="14">
        <f t="shared" si="42"/>
        <v>0</v>
      </c>
      <c r="F184" s="13">
        <f t="shared" si="43"/>
      </c>
      <c r="G184" s="13">
        <f t="shared" si="44"/>
      </c>
      <c r="H184" s="12">
        <f t="shared" si="45"/>
      </c>
      <c r="I184" s="374">
        <f t="shared" si="46"/>
        <v>0</v>
      </c>
      <c r="J184" s="375"/>
    </row>
    <row r="185" spans="1:10" s="4" customFormat="1" ht="16.5" thickBot="1">
      <c r="A185" s="11" t="s">
        <v>4</v>
      </c>
      <c r="B185" s="10">
        <f>SUM(B175:B184)</f>
        <v>177</v>
      </c>
      <c r="C185" s="9">
        <f>SUM(C175:C184)</f>
        <v>125789</v>
      </c>
      <c r="D185" s="8">
        <f>SUM(D175:D184)</f>
        <v>6261</v>
      </c>
      <c r="E185" s="7">
        <f>SUM(E175:E184)</f>
        <v>8740</v>
      </c>
      <c r="F185" s="6">
        <f t="shared" si="43"/>
        <v>710.6723163841808</v>
      </c>
      <c r="G185" s="6">
        <f t="shared" si="44"/>
        <v>35.3728813559322</v>
      </c>
      <c r="H185" s="5">
        <f t="shared" si="45"/>
        <v>49.378531073446325</v>
      </c>
      <c r="I185" s="378">
        <f>SUM(I175:J184)</f>
        <v>132050</v>
      </c>
      <c r="J185" s="379"/>
    </row>
    <row r="215" ht="61.5" customHeight="1"/>
    <row r="217" ht="9" customHeight="1"/>
  </sheetData>
  <sheetProtection password="CAC7" sheet="1" objects="1" scenarios="1"/>
  <mergeCells count="103">
    <mergeCell ref="I179:J179"/>
    <mergeCell ref="I146:J146"/>
    <mergeCell ref="I180:J180"/>
    <mergeCell ref="I185:J185"/>
    <mergeCell ref="I175:J175"/>
    <mergeCell ref="I176:J176"/>
    <mergeCell ref="I177:J177"/>
    <mergeCell ref="I178:J178"/>
    <mergeCell ref="I182:J182"/>
    <mergeCell ref="I183:J183"/>
    <mergeCell ref="I181:J181"/>
    <mergeCell ref="B158:J158"/>
    <mergeCell ref="I184:J184"/>
    <mergeCell ref="I145:J145"/>
    <mergeCell ref="C173:E173"/>
    <mergeCell ref="F173:H173"/>
    <mergeCell ref="A172:J172"/>
    <mergeCell ref="B173:B174"/>
    <mergeCell ref="A159:A160"/>
    <mergeCell ref="B159:B160"/>
    <mergeCell ref="B143:B144"/>
    <mergeCell ref="I149:J149"/>
    <mergeCell ref="F143:H143"/>
    <mergeCell ref="C143:E143"/>
    <mergeCell ref="I143:J143"/>
    <mergeCell ref="I144:J144"/>
    <mergeCell ref="I147:J147"/>
    <mergeCell ref="I174:J174"/>
    <mergeCell ref="I173:J173"/>
    <mergeCell ref="I148:J148"/>
    <mergeCell ref="I150:J150"/>
    <mergeCell ref="I151:J151"/>
    <mergeCell ref="I155:J155"/>
    <mergeCell ref="I152:J152"/>
    <mergeCell ref="I153:J153"/>
    <mergeCell ref="I154:J154"/>
    <mergeCell ref="A110:A111"/>
    <mergeCell ref="B110:D110"/>
    <mergeCell ref="B127:D127"/>
    <mergeCell ref="E127:G127"/>
    <mergeCell ref="B125:J125"/>
    <mergeCell ref="H127:J127"/>
    <mergeCell ref="H123:J123"/>
    <mergeCell ref="A123:A124"/>
    <mergeCell ref="B123:C123"/>
    <mergeCell ref="E124:G124"/>
    <mergeCell ref="E123:G123"/>
    <mergeCell ref="B111:D111"/>
    <mergeCell ref="C96:E96"/>
    <mergeCell ref="I104:J104"/>
    <mergeCell ref="I105:J105"/>
    <mergeCell ref="I106:J106"/>
    <mergeCell ref="F96:H96"/>
    <mergeCell ref="I107:J107"/>
    <mergeCell ref="I103:J103"/>
    <mergeCell ref="I108:J108"/>
    <mergeCell ref="I98:J98"/>
    <mergeCell ref="I102:J102"/>
    <mergeCell ref="I96:J96"/>
    <mergeCell ref="I101:J101"/>
    <mergeCell ref="I97:J97"/>
    <mergeCell ref="I99:J99"/>
    <mergeCell ref="I100:J100"/>
    <mergeCell ref="A46:A47"/>
    <mergeCell ref="C46:E46"/>
    <mergeCell ref="E81:G81"/>
    <mergeCell ref="A67:A68"/>
    <mergeCell ref="B67:D67"/>
    <mergeCell ref="E67:G67"/>
    <mergeCell ref="A81:A82"/>
    <mergeCell ref="I48:J48"/>
    <mergeCell ref="I49:J49"/>
    <mergeCell ref="A96:A97"/>
    <mergeCell ref="B96:B97"/>
    <mergeCell ref="B81:D81"/>
    <mergeCell ref="I50:J50"/>
    <mergeCell ref="I51:J51"/>
    <mergeCell ref="I53:J53"/>
    <mergeCell ref="I56:J56"/>
    <mergeCell ref="I57:J57"/>
    <mergeCell ref="I52:J52"/>
    <mergeCell ref="H81:J81"/>
    <mergeCell ref="H67:J67"/>
    <mergeCell ref="B65:J65"/>
    <mergeCell ref="I54:J54"/>
    <mergeCell ref="I55:J55"/>
    <mergeCell ref="I58:J58"/>
    <mergeCell ref="A4:A5"/>
    <mergeCell ref="B4:D4"/>
    <mergeCell ref="E4:G4"/>
    <mergeCell ref="A18:A19"/>
    <mergeCell ref="B18:D18"/>
    <mergeCell ref="A32:A33"/>
    <mergeCell ref="B2:J2"/>
    <mergeCell ref="H4:J4"/>
    <mergeCell ref="F46:H46"/>
    <mergeCell ref="I46:J46"/>
    <mergeCell ref="E18:G18"/>
    <mergeCell ref="B46:B47"/>
    <mergeCell ref="B32:D32"/>
    <mergeCell ref="E32:G32"/>
    <mergeCell ref="I47:J47"/>
    <mergeCell ref="H18:J18"/>
  </mergeCells>
  <printOptions/>
  <pageMargins left="0.3937007874015748" right="0.1968503937007874" top="0.7874015748031497" bottom="0.984251968503937" header="0.31496062992125984" footer="0.31496062992125984"/>
  <pageSetup horizontalDpi="600" verticalDpi="600" orientation="portrait" paperSize="9" scale="84" r:id="rId1"/>
  <headerFooter alignWithMargins="0">
    <oddHeader>&amp;CLivre Blanc 2017-2018
District Est</oddHeader>
    <oddFooter xml:space="preserve">&amp;C&amp;P/&amp;N </oddFooter>
  </headerFooter>
  <rowBreaks count="2" manualBreakCount="2">
    <brk id="60" max="255" man="1"/>
    <brk id="123" max="9" man="1"/>
  </rowBreaks>
  <colBreaks count="1" manualBreakCount="1">
    <brk id="12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J185"/>
  <sheetViews>
    <sheetView workbookViewId="0" topLeftCell="A157">
      <selection activeCell="I77" sqref="I77"/>
    </sheetView>
  </sheetViews>
  <sheetFormatPr defaultColWidth="11.57421875" defaultRowHeight="12.75"/>
  <cols>
    <col min="1" max="1" width="30.7109375" style="3" customWidth="1"/>
    <col min="2" max="5" width="8.28125" style="3" customWidth="1"/>
    <col min="6" max="6" width="9.421875" style="3" customWidth="1"/>
    <col min="7" max="7" width="9.00390625" style="3" customWidth="1"/>
    <col min="8" max="10" width="8.28125" style="3" customWidth="1"/>
    <col min="11" max="16384" width="11.57421875" style="3" customWidth="1"/>
  </cols>
  <sheetData>
    <row r="1" ht="13.5" thickBot="1"/>
    <row r="2" spans="1:10" s="102" customFormat="1" ht="18.75" thickBot="1">
      <c r="A2" s="52" t="s">
        <v>71</v>
      </c>
      <c r="B2" s="354" t="s">
        <v>8</v>
      </c>
      <c r="C2" s="355"/>
      <c r="D2" s="355"/>
      <c r="E2" s="355"/>
      <c r="F2" s="355"/>
      <c r="G2" s="355"/>
      <c r="H2" s="355"/>
      <c r="I2" s="355"/>
      <c r="J2" s="356"/>
    </row>
    <row r="3" spans="2:10" ht="15.75" customHeight="1" thickBot="1"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372" t="s">
        <v>0</v>
      </c>
      <c r="B4" s="357" t="s">
        <v>39</v>
      </c>
      <c r="C4" s="358"/>
      <c r="D4" s="359"/>
      <c r="E4" s="357" t="s">
        <v>10</v>
      </c>
      <c r="F4" s="358"/>
      <c r="G4" s="359"/>
      <c r="H4" s="357" t="s">
        <v>13</v>
      </c>
      <c r="I4" s="358"/>
      <c r="J4" s="359"/>
    </row>
    <row r="5" spans="1:10" ht="13.5" thickBot="1">
      <c r="A5" s="373"/>
      <c r="B5" s="74" t="s">
        <v>1</v>
      </c>
      <c r="C5" s="71" t="s">
        <v>2</v>
      </c>
      <c r="D5" s="73" t="s">
        <v>3</v>
      </c>
      <c r="E5" s="72" t="s">
        <v>1</v>
      </c>
      <c r="F5" s="71" t="s">
        <v>2</v>
      </c>
      <c r="G5" s="70" t="s">
        <v>3</v>
      </c>
      <c r="H5" s="74" t="s">
        <v>1</v>
      </c>
      <c r="I5" s="71" t="s">
        <v>2</v>
      </c>
      <c r="J5" s="73" t="s">
        <v>3</v>
      </c>
    </row>
    <row r="6" spans="1:10" ht="12.75">
      <c r="A6" s="101" t="s">
        <v>161</v>
      </c>
      <c r="B6" s="47"/>
      <c r="C6" s="66"/>
      <c r="D6" s="65">
        <v>42</v>
      </c>
      <c r="E6" s="47">
        <v>240</v>
      </c>
      <c r="F6" s="66">
        <v>339</v>
      </c>
      <c r="G6" s="65">
        <v>30</v>
      </c>
      <c r="H6" s="47"/>
      <c r="I6" s="66"/>
      <c r="J6" s="65"/>
    </row>
    <row r="7" spans="1:10" ht="12.75">
      <c r="A7" s="300" t="s">
        <v>179</v>
      </c>
      <c r="B7" s="69"/>
      <c r="C7" s="68"/>
      <c r="D7" s="67"/>
      <c r="E7" s="69"/>
      <c r="F7" s="68"/>
      <c r="G7" s="67"/>
      <c r="H7" s="69"/>
      <c r="I7" s="68"/>
      <c r="J7" s="90"/>
    </row>
    <row r="8" spans="1:10" ht="12.75">
      <c r="A8" s="300" t="s">
        <v>203</v>
      </c>
      <c r="B8" s="69"/>
      <c r="C8" s="68"/>
      <c r="D8" s="67"/>
      <c r="E8" s="69">
        <v>500</v>
      </c>
      <c r="F8" s="68"/>
      <c r="G8" s="67">
        <v>38</v>
      </c>
      <c r="H8" s="69"/>
      <c r="I8" s="68"/>
      <c r="J8" s="67"/>
    </row>
    <row r="9" spans="1:10" ht="12.75">
      <c r="A9" s="100" t="s">
        <v>164</v>
      </c>
      <c r="B9" s="69">
        <v>500</v>
      </c>
      <c r="C9" s="68"/>
      <c r="D9" s="67"/>
      <c r="E9" s="69">
        <v>100</v>
      </c>
      <c r="F9" s="68"/>
      <c r="G9" s="67"/>
      <c r="H9" s="69"/>
      <c r="I9" s="68"/>
      <c r="J9" s="67"/>
    </row>
    <row r="10" spans="1:10" ht="12.75">
      <c r="A10" s="300" t="s">
        <v>162</v>
      </c>
      <c r="B10" s="69">
        <v>1300</v>
      </c>
      <c r="C10" s="68"/>
      <c r="D10" s="67">
        <v>200</v>
      </c>
      <c r="E10" s="69">
        <v>1400</v>
      </c>
      <c r="F10" s="68"/>
      <c r="G10" s="67">
        <v>1500</v>
      </c>
      <c r="H10" s="69"/>
      <c r="I10" s="68"/>
      <c r="J10" s="84"/>
    </row>
    <row r="11" spans="1:10" ht="12.75">
      <c r="A11" s="300" t="s">
        <v>163</v>
      </c>
      <c r="B11" s="69">
        <v>2000</v>
      </c>
      <c r="C11" s="68"/>
      <c r="D11" s="67">
        <v>206</v>
      </c>
      <c r="E11" s="69">
        <v>1300</v>
      </c>
      <c r="F11" s="68"/>
      <c r="G11" s="67">
        <v>150</v>
      </c>
      <c r="H11" s="69"/>
      <c r="I11" s="68"/>
      <c r="J11" s="90"/>
    </row>
    <row r="12" spans="1:10" ht="12.75">
      <c r="A12" s="100" t="s">
        <v>56</v>
      </c>
      <c r="B12" s="69"/>
      <c r="C12" s="68"/>
      <c r="D12" s="67"/>
      <c r="E12" s="69"/>
      <c r="F12" s="68"/>
      <c r="G12" s="67"/>
      <c r="H12" s="69"/>
      <c r="I12" s="68"/>
      <c r="J12" s="67"/>
    </row>
    <row r="13" spans="1:10" ht="12.75">
      <c r="A13" s="100" t="s">
        <v>57</v>
      </c>
      <c r="B13" s="69"/>
      <c r="C13" s="68"/>
      <c r="D13" s="67"/>
      <c r="E13" s="69"/>
      <c r="F13" s="68"/>
      <c r="G13" s="67"/>
      <c r="H13" s="69"/>
      <c r="I13" s="68"/>
      <c r="J13" s="67"/>
    </row>
    <row r="14" spans="1:10" ht="12.75">
      <c r="A14" s="100" t="s">
        <v>58</v>
      </c>
      <c r="B14" s="69"/>
      <c r="C14" s="68"/>
      <c r="D14" s="67"/>
      <c r="E14" s="69"/>
      <c r="F14" s="68"/>
      <c r="G14" s="67"/>
      <c r="H14" s="69"/>
      <c r="I14" s="68"/>
      <c r="J14" s="84"/>
    </row>
    <row r="15" spans="1:10" ht="13.5" thickBot="1">
      <c r="A15" s="100" t="s">
        <v>59</v>
      </c>
      <c r="B15" s="64"/>
      <c r="C15" s="63"/>
      <c r="D15" s="62"/>
      <c r="E15" s="64"/>
      <c r="F15" s="63"/>
      <c r="G15" s="62"/>
      <c r="H15" s="64"/>
      <c r="I15" s="63"/>
      <c r="J15" s="62"/>
    </row>
    <row r="16" spans="1:10" ht="13.5" thickBot="1">
      <c r="A16" s="10" t="s">
        <v>4</v>
      </c>
      <c r="B16" s="61">
        <f aca="true" t="shared" si="0" ref="B16:J16">SUM(B6:B15)</f>
        <v>3800</v>
      </c>
      <c r="C16" s="61">
        <f t="shared" si="0"/>
        <v>0</v>
      </c>
      <c r="D16" s="61">
        <f t="shared" si="0"/>
        <v>448</v>
      </c>
      <c r="E16" s="61">
        <f t="shared" si="0"/>
        <v>3540</v>
      </c>
      <c r="F16" s="61">
        <f t="shared" si="0"/>
        <v>339</v>
      </c>
      <c r="G16" s="61">
        <f t="shared" si="0"/>
        <v>1718</v>
      </c>
      <c r="H16" s="61">
        <f t="shared" si="0"/>
        <v>0</v>
      </c>
      <c r="I16" s="61">
        <f t="shared" si="0"/>
        <v>0</v>
      </c>
      <c r="J16" s="61">
        <f t="shared" si="0"/>
        <v>0</v>
      </c>
    </row>
    <row r="17" ht="13.5" thickBot="1"/>
    <row r="18" spans="1:10" ht="13.5" thickBot="1">
      <c r="A18" s="372" t="s">
        <v>0</v>
      </c>
      <c r="B18" s="357" t="s">
        <v>12</v>
      </c>
      <c r="C18" s="358"/>
      <c r="D18" s="359"/>
      <c r="E18" s="357" t="s">
        <v>11</v>
      </c>
      <c r="F18" s="358"/>
      <c r="G18" s="359"/>
      <c r="H18" s="369" t="s">
        <v>41</v>
      </c>
      <c r="I18" s="370"/>
      <c r="J18" s="371"/>
    </row>
    <row r="19" spans="1:10" ht="13.5" thickBot="1">
      <c r="A19" s="373"/>
      <c r="B19" s="74" t="s">
        <v>1</v>
      </c>
      <c r="C19" s="71" t="s">
        <v>2</v>
      </c>
      <c r="D19" s="73" t="s">
        <v>3</v>
      </c>
      <c r="E19" s="72" t="s">
        <v>1</v>
      </c>
      <c r="F19" s="71" t="s">
        <v>2</v>
      </c>
      <c r="G19" s="70" t="s">
        <v>3</v>
      </c>
      <c r="H19" s="99" t="s">
        <v>1</v>
      </c>
      <c r="I19" s="98" t="s">
        <v>2</v>
      </c>
      <c r="J19" s="97" t="s">
        <v>3</v>
      </c>
    </row>
    <row r="20" spans="1:10" ht="13.5" thickBot="1">
      <c r="A20" s="96" t="str">
        <f aca="true" t="shared" si="1" ref="A20:A29">A6</f>
        <v>CHARMES</v>
      </c>
      <c r="B20" s="47">
        <v>1100</v>
      </c>
      <c r="C20" s="66"/>
      <c r="D20" s="65">
        <v>178</v>
      </c>
      <c r="E20" s="47"/>
      <c r="F20" s="66"/>
      <c r="G20" s="65"/>
      <c r="H20" s="47">
        <v>500</v>
      </c>
      <c r="I20" s="66"/>
      <c r="J20" s="65">
        <v>89</v>
      </c>
    </row>
    <row r="21" spans="1:10" ht="13.5" thickBot="1">
      <c r="A21" s="96" t="str">
        <f t="shared" si="1"/>
        <v>EPINAL</v>
      </c>
      <c r="B21" s="92">
        <v>400</v>
      </c>
      <c r="C21" s="91"/>
      <c r="D21" s="90">
        <v>45</v>
      </c>
      <c r="E21" s="92">
        <v>500</v>
      </c>
      <c r="F21" s="91"/>
      <c r="G21" s="90">
        <v>45</v>
      </c>
      <c r="H21" s="92"/>
      <c r="I21" s="91"/>
      <c r="J21" s="90">
        <v>24</v>
      </c>
    </row>
    <row r="22" spans="1:10" ht="13.5" thickBot="1">
      <c r="A22" s="96" t="str">
        <f t="shared" si="1"/>
        <v>EPINAL SPIINALIONS</v>
      </c>
      <c r="B22" s="69"/>
      <c r="C22" s="68"/>
      <c r="D22" s="67">
        <v>73</v>
      </c>
      <c r="E22" s="69"/>
      <c r="F22" s="68"/>
      <c r="G22" s="67"/>
      <c r="H22" s="69"/>
      <c r="I22" s="68"/>
      <c r="J22" s="67"/>
    </row>
    <row r="23" spans="1:10" ht="13.5" thickBot="1">
      <c r="A23" s="96" t="str">
        <f t="shared" si="1"/>
        <v>MIRECOURT</v>
      </c>
      <c r="B23" s="69">
        <v>1100</v>
      </c>
      <c r="C23" s="68"/>
      <c r="D23" s="67"/>
      <c r="E23" s="69"/>
      <c r="F23" s="68"/>
      <c r="G23" s="67"/>
      <c r="H23" s="69">
        <v>1000</v>
      </c>
      <c r="I23" s="68"/>
      <c r="J23" s="67"/>
    </row>
    <row r="24" spans="1:10" ht="13.5" thickBot="1">
      <c r="A24" s="96" t="str">
        <f t="shared" si="1"/>
        <v>VITTEL</v>
      </c>
      <c r="B24" s="86">
        <v>11500</v>
      </c>
      <c r="C24" s="85"/>
      <c r="D24" s="84">
        <v>500</v>
      </c>
      <c r="E24" s="86">
        <v>1500</v>
      </c>
      <c r="F24" s="85"/>
      <c r="G24" s="84">
        <v>100</v>
      </c>
      <c r="H24" s="86">
        <v>1000</v>
      </c>
      <c r="I24" s="85"/>
      <c r="J24" s="84">
        <v>30</v>
      </c>
    </row>
    <row r="25" spans="1:10" ht="13.5" thickBot="1">
      <c r="A25" s="96" t="str">
        <f t="shared" si="1"/>
        <v>VITTEL EAUX VIVES</v>
      </c>
      <c r="B25" s="92">
        <v>5800</v>
      </c>
      <c r="C25" s="91"/>
      <c r="D25" s="90">
        <v>1640</v>
      </c>
      <c r="E25" s="92">
        <v>1000</v>
      </c>
      <c r="F25" s="91"/>
      <c r="G25" s="90">
        <v>244</v>
      </c>
      <c r="H25" s="92">
        <v>2000</v>
      </c>
      <c r="I25" s="91"/>
      <c r="J25" s="90">
        <v>330</v>
      </c>
    </row>
    <row r="26" spans="1:10" ht="13.5" thickBot="1">
      <c r="A26" s="96" t="str">
        <f t="shared" si="1"/>
        <v>Club 7</v>
      </c>
      <c r="B26" s="69"/>
      <c r="C26" s="68"/>
      <c r="D26" s="67"/>
      <c r="E26" s="69"/>
      <c r="F26" s="68"/>
      <c r="G26" s="67"/>
      <c r="H26" s="69"/>
      <c r="I26" s="68"/>
      <c r="J26" s="67"/>
    </row>
    <row r="27" spans="1:10" ht="13.5" thickBot="1">
      <c r="A27" s="96" t="str">
        <f t="shared" si="1"/>
        <v>Club 8</v>
      </c>
      <c r="B27" s="69"/>
      <c r="C27" s="68"/>
      <c r="D27" s="67"/>
      <c r="E27" s="69"/>
      <c r="F27" s="68"/>
      <c r="G27" s="67"/>
      <c r="H27" s="69"/>
      <c r="I27" s="68"/>
      <c r="J27" s="67"/>
    </row>
    <row r="28" spans="1:10" ht="13.5" thickBot="1">
      <c r="A28" s="96" t="str">
        <f t="shared" si="1"/>
        <v>Club 9</v>
      </c>
      <c r="B28" s="86"/>
      <c r="C28" s="85"/>
      <c r="D28" s="84"/>
      <c r="E28" s="86"/>
      <c r="F28" s="85"/>
      <c r="G28" s="84"/>
      <c r="H28" s="86"/>
      <c r="I28" s="85"/>
      <c r="J28" s="84"/>
    </row>
    <row r="29" spans="1:10" ht="13.5" thickBot="1">
      <c r="A29" s="96" t="str">
        <f t="shared" si="1"/>
        <v>Club 10</v>
      </c>
      <c r="B29" s="64"/>
      <c r="C29" s="63"/>
      <c r="D29" s="62"/>
      <c r="E29" s="64"/>
      <c r="F29" s="63"/>
      <c r="G29" s="62"/>
      <c r="H29" s="64"/>
      <c r="I29" s="63"/>
      <c r="J29" s="62"/>
    </row>
    <row r="30" spans="1:10" ht="13.5" thickBot="1">
      <c r="A30" s="10" t="s">
        <v>4</v>
      </c>
      <c r="B30" s="61">
        <f aca="true" t="shared" si="2" ref="B30:J30">SUM(B20:B29)</f>
        <v>19900</v>
      </c>
      <c r="C30" s="61">
        <f t="shared" si="2"/>
        <v>0</v>
      </c>
      <c r="D30" s="61">
        <f t="shared" si="2"/>
        <v>2436</v>
      </c>
      <c r="E30" s="61">
        <f t="shared" si="2"/>
        <v>3000</v>
      </c>
      <c r="F30" s="61">
        <f t="shared" si="2"/>
        <v>0</v>
      </c>
      <c r="G30" s="61">
        <f t="shared" si="2"/>
        <v>389</v>
      </c>
      <c r="H30" s="61">
        <f t="shared" si="2"/>
        <v>4500</v>
      </c>
      <c r="I30" s="61">
        <f t="shared" si="2"/>
        <v>0</v>
      </c>
      <c r="J30" s="61">
        <f t="shared" si="2"/>
        <v>473</v>
      </c>
    </row>
    <row r="31" ht="13.5" thickBot="1"/>
    <row r="32" spans="1:7" ht="12.75">
      <c r="A32" s="372" t="s">
        <v>0</v>
      </c>
      <c r="B32" s="357" t="s">
        <v>42</v>
      </c>
      <c r="C32" s="358"/>
      <c r="D32" s="359"/>
      <c r="E32" s="357" t="s">
        <v>43</v>
      </c>
      <c r="F32" s="358"/>
      <c r="G32" s="359"/>
    </row>
    <row r="33" spans="1:10" ht="13.5" thickBot="1">
      <c r="A33" s="373"/>
      <c r="B33" s="74" t="s">
        <v>1</v>
      </c>
      <c r="C33" s="71" t="s">
        <v>2</v>
      </c>
      <c r="D33" s="73" t="s">
        <v>3</v>
      </c>
      <c r="E33" s="72" t="s">
        <v>1</v>
      </c>
      <c r="F33" s="71" t="s">
        <v>2</v>
      </c>
      <c r="G33" s="70" t="s">
        <v>3</v>
      </c>
      <c r="H33" s="40"/>
      <c r="I33" s="42"/>
      <c r="J33" s="42"/>
    </row>
    <row r="34" spans="1:10" ht="13.5" thickBot="1">
      <c r="A34" s="18" t="str">
        <f aca="true" t="shared" si="3" ref="A34:A43">A6</f>
        <v>CHARMES</v>
      </c>
      <c r="B34" s="47"/>
      <c r="C34" s="66"/>
      <c r="D34" s="95"/>
      <c r="E34" s="47"/>
      <c r="F34" s="66"/>
      <c r="G34" s="65"/>
      <c r="H34" s="60"/>
      <c r="I34" s="39"/>
      <c r="J34" s="39"/>
    </row>
    <row r="35" spans="1:10" ht="13.5" thickBot="1">
      <c r="A35" s="18" t="str">
        <f t="shared" si="3"/>
        <v>EPINAL</v>
      </c>
      <c r="B35" s="92">
        <v>3105</v>
      </c>
      <c r="C35" s="94"/>
      <c r="D35" s="93">
        <v>50</v>
      </c>
      <c r="E35" s="92"/>
      <c r="F35" s="91"/>
      <c r="G35" s="90"/>
      <c r="H35" s="60"/>
      <c r="I35" s="39"/>
      <c r="J35" s="39"/>
    </row>
    <row r="36" spans="1:10" ht="13.5" thickBot="1">
      <c r="A36" s="18" t="str">
        <f t="shared" si="3"/>
        <v>EPINAL SPIINALIONS</v>
      </c>
      <c r="B36" s="69">
        <v>700</v>
      </c>
      <c r="C36" s="68"/>
      <c r="D36" s="88">
        <v>18</v>
      </c>
      <c r="E36" s="69"/>
      <c r="F36" s="68"/>
      <c r="G36" s="67"/>
      <c r="H36" s="60"/>
      <c r="I36" s="39"/>
      <c r="J36" s="39"/>
    </row>
    <row r="37" spans="1:10" ht="13.5" thickBot="1">
      <c r="A37" s="18" t="str">
        <f t="shared" si="3"/>
        <v>MIRECOURT</v>
      </c>
      <c r="B37" s="69">
        <v>2200</v>
      </c>
      <c r="C37" s="89"/>
      <c r="D37" s="88"/>
      <c r="E37" s="69"/>
      <c r="F37" s="68"/>
      <c r="G37" s="67"/>
      <c r="H37" s="60"/>
      <c r="I37" s="39"/>
      <c r="J37" s="39"/>
    </row>
    <row r="38" spans="1:10" ht="13.5" thickBot="1">
      <c r="A38" s="18" t="str">
        <f t="shared" si="3"/>
        <v>VITTEL</v>
      </c>
      <c r="B38" s="86">
        <v>12900</v>
      </c>
      <c r="C38" s="85"/>
      <c r="D38" s="87">
        <v>3860</v>
      </c>
      <c r="E38" s="86"/>
      <c r="F38" s="85"/>
      <c r="G38" s="84"/>
      <c r="H38" s="60"/>
      <c r="I38" s="39"/>
      <c r="J38" s="39"/>
    </row>
    <row r="39" spans="1:10" ht="13.5" thickBot="1">
      <c r="A39" s="18" t="str">
        <f t="shared" si="3"/>
        <v>VITTEL EAUX VIVES</v>
      </c>
      <c r="B39" s="92"/>
      <c r="C39" s="94"/>
      <c r="D39" s="93"/>
      <c r="E39" s="92"/>
      <c r="F39" s="91"/>
      <c r="G39" s="90"/>
      <c r="H39" s="60"/>
      <c r="I39" s="39"/>
      <c r="J39" s="39"/>
    </row>
    <row r="40" spans="1:10" ht="13.5" thickBot="1">
      <c r="A40" s="18" t="str">
        <f t="shared" si="3"/>
        <v>Club 7</v>
      </c>
      <c r="B40" s="69"/>
      <c r="C40" s="68"/>
      <c r="D40" s="88"/>
      <c r="E40" s="69"/>
      <c r="F40" s="68"/>
      <c r="G40" s="67"/>
      <c r="H40" s="60"/>
      <c r="I40" s="39"/>
      <c r="J40" s="39"/>
    </row>
    <row r="41" spans="1:10" ht="13.5" thickBot="1">
      <c r="A41" s="18" t="str">
        <f t="shared" si="3"/>
        <v>Club 8</v>
      </c>
      <c r="B41" s="69"/>
      <c r="C41" s="89"/>
      <c r="D41" s="88"/>
      <c r="E41" s="69"/>
      <c r="F41" s="68"/>
      <c r="G41" s="67"/>
      <c r="H41" s="60"/>
      <c r="I41" s="39"/>
      <c r="J41" s="39"/>
    </row>
    <row r="42" spans="1:10" ht="13.5" thickBot="1">
      <c r="A42" s="18" t="str">
        <f t="shared" si="3"/>
        <v>Club 9</v>
      </c>
      <c r="B42" s="86"/>
      <c r="C42" s="85"/>
      <c r="D42" s="87"/>
      <c r="E42" s="86"/>
      <c r="F42" s="85"/>
      <c r="G42" s="84"/>
      <c r="H42" s="60"/>
      <c r="I42" s="39"/>
      <c r="J42" s="39"/>
    </row>
    <row r="43" spans="1:10" ht="13.5" thickBot="1">
      <c r="A43" s="18" t="str">
        <f t="shared" si="3"/>
        <v>Club 10</v>
      </c>
      <c r="B43" s="64"/>
      <c r="C43" s="83"/>
      <c r="D43" s="82"/>
      <c r="E43" s="64"/>
      <c r="F43" s="63"/>
      <c r="G43" s="62"/>
      <c r="H43" s="60"/>
      <c r="I43" s="39"/>
      <c r="J43" s="39"/>
    </row>
    <row r="44" spans="1:10" ht="13.5" thickBot="1">
      <c r="A44" s="10" t="s">
        <v>4</v>
      </c>
      <c r="B44" s="61">
        <f aca="true" t="shared" si="4" ref="B44:G44">SUM(B34:B43)</f>
        <v>18905</v>
      </c>
      <c r="C44" s="61">
        <f t="shared" si="4"/>
        <v>0</v>
      </c>
      <c r="D44" s="61">
        <f t="shared" si="4"/>
        <v>3928</v>
      </c>
      <c r="E44" s="61">
        <f t="shared" si="4"/>
        <v>0</v>
      </c>
      <c r="F44" s="61">
        <f t="shared" si="4"/>
        <v>0</v>
      </c>
      <c r="G44" s="61">
        <f t="shared" si="4"/>
        <v>0</v>
      </c>
      <c r="H44" s="60"/>
      <c r="I44" s="39"/>
      <c r="J44" s="39"/>
    </row>
    <row r="45" ht="13.5" thickBot="1"/>
    <row r="46" spans="1:10" ht="12.75">
      <c r="A46" s="380" t="s">
        <v>0</v>
      </c>
      <c r="B46" s="365" t="s">
        <v>76</v>
      </c>
      <c r="C46" s="382" t="s">
        <v>21</v>
      </c>
      <c r="D46" s="358"/>
      <c r="E46" s="383"/>
      <c r="F46" s="360" t="s">
        <v>6</v>
      </c>
      <c r="G46" s="361"/>
      <c r="H46" s="362"/>
      <c r="I46" s="363" t="s">
        <v>5</v>
      </c>
      <c r="J46" s="364"/>
    </row>
    <row r="47" spans="1:10" ht="13.5" thickBot="1">
      <c r="A47" s="381"/>
      <c r="B47" s="366"/>
      <c r="C47" s="20" t="s">
        <v>1</v>
      </c>
      <c r="D47" s="20" t="s">
        <v>2</v>
      </c>
      <c r="E47" s="22" t="s">
        <v>3</v>
      </c>
      <c r="F47" s="21" t="s">
        <v>1</v>
      </c>
      <c r="G47" s="20" t="s">
        <v>2</v>
      </c>
      <c r="H47" s="19" t="s">
        <v>3</v>
      </c>
      <c r="I47" s="367" t="s">
        <v>7</v>
      </c>
      <c r="J47" s="368"/>
    </row>
    <row r="48" spans="1:10" ht="13.5" thickBot="1">
      <c r="A48" s="18" t="str">
        <f aca="true" t="shared" si="5" ref="A48:A57">A6</f>
        <v>CHARMES</v>
      </c>
      <c r="B48" s="80">
        <v>12</v>
      </c>
      <c r="C48" s="78">
        <f aca="true" t="shared" si="6" ref="C48:C57">B6+E6+H6+B20+E20+H20+B34+E34</f>
        <v>1840</v>
      </c>
      <c r="D48" s="15">
        <f aca="true" t="shared" si="7" ref="D48:D57">C6+F6+I6+C20+F20+I20+C34+F34</f>
        <v>339</v>
      </c>
      <c r="E48" s="77">
        <f aca="true" t="shared" si="8" ref="E48:E57">D6+G6+J6+D20+G20+J20+D34+G34</f>
        <v>339</v>
      </c>
      <c r="F48" s="13">
        <f aca="true" t="shared" si="9" ref="F48:F58">IF($B48=0,"",C48/$B48)</f>
        <v>153.33333333333334</v>
      </c>
      <c r="G48" s="13">
        <f aca="true" t="shared" si="10" ref="G48:G58">IF($B48=0,"",D48/$B48)</f>
        <v>28.25</v>
      </c>
      <c r="H48" s="12">
        <f aca="true" t="shared" si="11" ref="H48:H58">IF($B48=0,"",E48/$B48)</f>
        <v>28.25</v>
      </c>
      <c r="I48" s="374">
        <f aca="true" t="shared" si="12" ref="I48:I57">C48+D48</f>
        <v>2179</v>
      </c>
      <c r="J48" s="375"/>
    </row>
    <row r="49" spans="1:10" ht="13.5" thickBot="1">
      <c r="A49" s="18" t="str">
        <f t="shared" si="5"/>
        <v>EPINAL</v>
      </c>
      <c r="B49" s="81">
        <v>29</v>
      </c>
      <c r="C49" s="78">
        <f t="shared" si="6"/>
        <v>4005</v>
      </c>
      <c r="D49" s="15">
        <f t="shared" si="7"/>
        <v>0</v>
      </c>
      <c r="E49" s="77">
        <f t="shared" si="8"/>
        <v>164</v>
      </c>
      <c r="F49" s="13">
        <f t="shared" si="9"/>
        <v>138.10344827586206</v>
      </c>
      <c r="G49" s="13">
        <f t="shared" si="10"/>
        <v>0</v>
      </c>
      <c r="H49" s="12">
        <f t="shared" si="11"/>
        <v>5.655172413793103</v>
      </c>
      <c r="I49" s="374">
        <f t="shared" si="12"/>
        <v>4005</v>
      </c>
      <c r="J49" s="375"/>
    </row>
    <row r="50" spans="1:10" ht="13.5" thickBot="1">
      <c r="A50" s="18" t="str">
        <f t="shared" si="5"/>
        <v>EPINAL SPIINALIONS</v>
      </c>
      <c r="B50" s="80">
        <v>17</v>
      </c>
      <c r="C50" s="78">
        <f t="shared" si="6"/>
        <v>1200</v>
      </c>
      <c r="D50" s="15">
        <f t="shared" si="7"/>
        <v>0</v>
      </c>
      <c r="E50" s="77">
        <f t="shared" si="8"/>
        <v>129</v>
      </c>
      <c r="F50" s="13">
        <f t="shared" si="9"/>
        <v>70.58823529411765</v>
      </c>
      <c r="G50" s="13">
        <f t="shared" si="10"/>
        <v>0</v>
      </c>
      <c r="H50" s="12">
        <f t="shared" si="11"/>
        <v>7.588235294117647</v>
      </c>
      <c r="I50" s="374">
        <f t="shared" si="12"/>
        <v>1200</v>
      </c>
      <c r="J50" s="375"/>
    </row>
    <row r="51" spans="1:10" ht="13.5" thickBot="1">
      <c r="A51" s="18" t="str">
        <f t="shared" si="5"/>
        <v>MIRECOURT</v>
      </c>
      <c r="B51" s="81">
        <v>14</v>
      </c>
      <c r="C51" s="78">
        <f t="shared" si="6"/>
        <v>4900</v>
      </c>
      <c r="D51" s="15">
        <f t="shared" si="7"/>
        <v>0</v>
      </c>
      <c r="E51" s="77">
        <f t="shared" si="8"/>
        <v>0</v>
      </c>
      <c r="F51" s="13">
        <f t="shared" si="9"/>
        <v>350</v>
      </c>
      <c r="G51" s="13">
        <f t="shared" si="10"/>
        <v>0</v>
      </c>
      <c r="H51" s="12">
        <f t="shared" si="11"/>
        <v>0</v>
      </c>
      <c r="I51" s="374">
        <f t="shared" si="12"/>
        <v>4900</v>
      </c>
      <c r="J51" s="375"/>
    </row>
    <row r="52" spans="1:10" ht="13.5" thickBot="1">
      <c r="A52" s="18" t="str">
        <f t="shared" si="5"/>
        <v>VITTEL</v>
      </c>
      <c r="B52" s="80">
        <v>12</v>
      </c>
      <c r="C52" s="78">
        <f t="shared" si="6"/>
        <v>29600</v>
      </c>
      <c r="D52" s="15">
        <f t="shared" si="7"/>
        <v>0</v>
      </c>
      <c r="E52" s="77">
        <f t="shared" si="8"/>
        <v>6190</v>
      </c>
      <c r="F52" s="13">
        <f t="shared" si="9"/>
        <v>2466.6666666666665</v>
      </c>
      <c r="G52" s="13">
        <f t="shared" si="10"/>
        <v>0</v>
      </c>
      <c r="H52" s="12">
        <f t="shared" si="11"/>
        <v>515.8333333333334</v>
      </c>
      <c r="I52" s="374">
        <f t="shared" si="12"/>
        <v>29600</v>
      </c>
      <c r="J52" s="375"/>
    </row>
    <row r="53" spans="1:10" ht="13.5" thickBot="1">
      <c r="A53" s="18" t="str">
        <f t="shared" si="5"/>
        <v>VITTEL EAUX VIVES</v>
      </c>
      <c r="B53" s="81">
        <v>29</v>
      </c>
      <c r="C53" s="78">
        <f t="shared" si="6"/>
        <v>12100</v>
      </c>
      <c r="D53" s="15">
        <f t="shared" si="7"/>
        <v>0</v>
      </c>
      <c r="E53" s="77">
        <f t="shared" si="8"/>
        <v>2570</v>
      </c>
      <c r="F53" s="13">
        <f t="shared" si="9"/>
        <v>417.2413793103448</v>
      </c>
      <c r="G53" s="13">
        <f t="shared" si="10"/>
        <v>0</v>
      </c>
      <c r="H53" s="12">
        <f t="shared" si="11"/>
        <v>88.62068965517241</v>
      </c>
      <c r="I53" s="374">
        <f t="shared" si="12"/>
        <v>12100</v>
      </c>
      <c r="J53" s="375"/>
    </row>
    <row r="54" spans="1:10" ht="13.5" thickBot="1">
      <c r="A54" s="18" t="str">
        <f t="shared" si="5"/>
        <v>Club 7</v>
      </c>
      <c r="B54" s="80"/>
      <c r="C54" s="78">
        <f t="shared" si="6"/>
        <v>0</v>
      </c>
      <c r="D54" s="15">
        <f t="shared" si="7"/>
        <v>0</v>
      </c>
      <c r="E54" s="77">
        <f t="shared" si="8"/>
        <v>0</v>
      </c>
      <c r="F54" s="13">
        <f t="shared" si="9"/>
      </c>
      <c r="G54" s="13">
        <f t="shared" si="10"/>
      </c>
      <c r="H54" s="12">
        <f t="shared" si="11"/>
      </c>
      <c r="I54" s="374">
        <f t="shared" si="12"/>
        <v>0</v>
      </c>
      <c r="J54" s="375"/>
    </row>
    <row r="55" spans="1:10" ht="13.5" thickBot="1">
      <c r="A55" s="18" t="str">
        <f t="shared" si="5"/>
        <v>Club 8</v>
      </c>
      <c r="B55" s="81"/>
      <c r="C55" s="78">
        <f t="shared" si="6"/>
        <v>0</v>
      </c>
      <c r="D55" s="15">
        <f t="shared" si="7"/>
        <v>0</v>
      </c>
      <c r="E55" s="77">
        <f t="shared" si="8"/>
        <v>0</v>
      </c>
      <c r="F55" s="13">
        <f t="shared" si="9"/>
      </c>
      <c r="G55" s="13">
        <f t="shared" si="10"/>
      </c>
      <c r="H55" s="12">
        <f t="shared" si="11"/>
      </c>
      <c r="I55" s="374">
        <f t="shared" si="12"/>
        <v>0</v>
      </c>
      <c r="J55" s="375"/>
    </row>
    <row r="56" spans="1:10" ht="13.5" thickBot="1">
      <c r="A56" s="18" t="str">
        <f t="shared" si="5"/>
        <v>Club 9</v>
      </c>
      <c r="B56" s="80"/>
      <c r="C56" s="78">
        <f t="shared" si="6"/>
        <v>0</v>
      </c>
      <c r="D56" s="15">
        <f t="shared" si="7"/>
        <v>0</v>
      </c>
      <c r="E56" s="77">
        <f t="shared" si="8"/>
        <v>0</v>
      </c>
      <c r="F56" s="13">
        <f t="shared" si="9"/>
      </c>
      <c r="G56" s="13">
        <f t="shared" si="10"/>
      </c>
      <c r="H56" s="12">
        <f t="shared" si="11"/>
      </c>
      <c r="I56" s="374">
        <f t="shared" si="12"/>
        <v>0</v>
      </c>
      <c r="J56" s="375"/>
    </row>
    <row r="57" spans="1:10" ht="13.5" thickBot="1">
      <c r="A57" s="18" t="str">
        <f t="shared" si="5"/>
        <v>Club 10</v>
      </c>
      <c r="B57" s="79"/>
      <c r="C57" s="78">
        <f t="shared" si="6"/>
        <v>0</v>
      </c>
      <c r="D57" s="15">
        <f t="shared" si="7"/>
        <v>0</v>
      </c>
      <c r="E57" s="77">
        <f t="shared" si="8"/>
        <v>0</v>
      </c>
      <c r="F57" s="13">
        <f t="shared" si="9"/>
      </c>
      <c r="G57" s="13">
        <f t="shared" si="10"/>
      </c>
      <c r="H57" s="12">
        <f t="shared" si="11"/>
      </c>
      <c r="I57" s="374">
        <f t="shared" si="12"/>
        <v>0</v>
      </c>
      <c r="J57" s="375"/>
    </row>
    <row r="58" spans="1:10" ht="13.5" thickBot="1">
      <c r="A58" s="34" t="s">
        <v>4</v>
      </c>
      <c r="B58" s="76">
        <f>SUM(B48:B57)</f>
        <v>113</v>
      </c>
      <c r="C58" s="55">
        <f>SUM(C48:C57)</f>
        <v>53645</v>
      </c>
      <c r="D58" s="32">
        <f>SUM(D48:D57)</f>
        <v>339</v>
      </c>
      <c r="E58" s="75">
        <f>SUM(E48:E57)</f>
        <v>9392</v>
      </c>
      <c r="F58" s="6">
        <f t="shared" si="9"/>
        <v>474.7345132743363</v>
      </c>
      <c r="G58" s="6">
        <f t="shared" si="10"/>
        <v>3</v>
      </c>
      <c r="H58" s="5">
        <f t="shared" si="11"/>
        <v>83.11504424778761</v>
      </c>
      <c r="I58" s="378">
        <f>SUM(I48:J57)</f>
        <v>53984</v>
      </c>
      <c r="J58" s="379"/>
    </row>
    <row r="64" ht="13.5" thickBot="1"/>
    <row r="65" spans="1:10" ht="18.75" thickBot="1">
      <c r="A65" s="52" t="str">
        <f>A2</f>
        <v>ZONE 72</v>
      </c>
      <c r="B65" s="354" t="s">
        <v>47</v>
      </c>
      <c r="C65" s="355"/>
      <c r="D65" s="355"/>
      <c r="E65" s="355"/>
      <c r="F65" s="355"/>
      <c r="G65" s="355"/>
      <c r="H65" s="355"/>
      <c r="I65" s="355"/>
      <c r="J65" s="356"/>
    </row>
    <row r="66" spans="2:10" ht="13.5" thickBot="1"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372" t="s">
        <v>0</v>
      </c>
      <c r="B67" s="385" t="s">
        <v>44</v>
      </c>
      <c r="C67" s="358"/>
      <c r="D67" s="359"/>
      <c r="E67" s="385" t="s">
        <v>45</v>
      </c>
      <c r="F67" s="358"/>
      <c r="G67" s="359"/>
      <c r="H67" s="376"/>
      <c r="I67" s="377"/>
      <c r="J67" s="377"/>
    </row>
    <row r="68" spans="1:10" ht="13.5" thickBot="1">
      <c r="A68" s="373"/>
      <c r="B68" s="74" t="s">
        <v>1</v>
      </c>
      <c r="C68" s="71" t="s">
        <v>2</v>
      </c>
      <c r="D68" s="73" t="s">
        <v>3</v>
      </c>
      <c r="E68" s="74" t="s">
        <v>1</v>
      </c>
      <c r="F68" s="71" t="s">
        <v>2</v>
      </c>
      <c r="G68" s="73" t="s">
        <v>3</v>
      </c>
      <c r="H68" s="40"/>
      <c r="I68" s="42"/>
      <c r="J68" s="42"/>
    </row>
    <row r="69" spans="1:10" ht="13.5" thickBot="1">
      <c r="A69" s="18" t="str">
        <f aca="true" t="shared" si="13" ref="A69:A78">A6</f>
        <v>CHARMES</v>
      </c>
      <c r="B69" s="47"/>
      <c r="C69" s="66"/>
      <c r="D69" s="65"/>
      <c r="E69" s="47"/>
      <c r="F69" s="66"/>
      <c r="G69" s="65"/>
      <c r="H69" s="60"/>
      <c r="I69" s="39"/>
      <c r="J69" s="39"/>
    </row>
    <row r="70" spans="1:10" ht="13.5" thickBot="1">
      <c r="A70" s="18" t="str">
        <f t="shared" si="13"/>
        <v>EPINAL</v>
      </c>
      <c r="B70" s="69"/>
      <c r="C70" s="68"/>
      <c r="D70" s="67"/>
      <c r="E70" s="69">
        <v>700</v>
      </c>
      <c r="F70" s="68"/>
      <c r="G70" s="67">
        <v>32</v>
      </c>
      <c r="H70" s="60"/>
      <c r="I70" s="39"/>
      <c r="J70" s="39"/>
    </row>
    <row r="71" spans="1:10" ht="13.5" thickBot="1">
      <c r="A71" s="18" t="str">
        <f t="shared" si="13"/>
        <v>EPINAL SPIINALIONS</v>
      </c>
      <c r="B71" s="47"/>
      <c r="C71" s="66"/>
      <c r="D71" s="65"/>
      <c r="E71" s="47"/>
      <c r="F71" s="66"/>
      <c r="G71" s="65"/>
      <c r="H71" s="60"/>
      <c r="I71" s="39"/>
      <c r="J71" s="39"/>
    </row>
    <row r="72" spans="1:10" ht="13.5" thickBot="1">
      <c r="A72" s="18" t="str">
        <f t="shared" si="13"/>
        <v>MIRECOURT</v>
      </c>
      <c r="B72" s="69"/>
      <c r="C72" s="68"/>
      <c r="D72" s="67"/>
      <c r="E72" s="69"/>
      <c r="F72" s="68"/>
      <c r="G72" s="67"/>
      <c r="H72" s="60"/>
      <c r="I72" s="39"/>
      <c r="J72" s="39"/>
    </row>
    <row r="73" spans="1:10" ht="13.5" thickBot="1">
      <c r="A73" s="18" t="str">
        <f t="shared" si="13"/>
        <v>VITTEL</v>
      </c>
      <c r="B73" s="47"/>
      <c r="C73" s="66"/>
      <c r="D73" s="65"/>
      <c r="E73" s="47"/>
      <c r="F73" s="66"/>
      <c r="G73" s="65"/>
      <c r="H73" s="60"/>
      <c r="I73" s="39"/>
      <c r="J73" s="39"/>
    </row>
    <row r="74" spans="1:10" ht="13.5" thickBot="1">
      <c r="A74" s="18" t="str">
        <f t="shared" si="13"/>
        <v>VITTEL EAUX VIVES</v>
      </c>
      <c r="B74" s="69"/>
      <c r="C74" s="68"/>
      <c r="D74" s="67"/>
      <c r="E74" s="69"/>
      <c r="F74" s="68"/>
      <c r="G74" s="67"/>
      <c r="H74" s="60"/>
      <c r="I74" s="39"/>
      <c r="J74" s="39"/>
    </row>
    <row r="75" spans="1:10" ht="13.5" thickBot="1">
      <c r="A75" s="18" t="str">
        <f t="shared" si="13"/>
        <v>Club 7</v>
      </c>
      <c r="B75" s="47"/>
      <c r="C75" s="66"/>
      <c r="D75" s="65"/>
      <c r="E75" s="47"/>
      <c r="F75" s="66"/>
      <c r="G75" s="65"/>
      <c r="H75" s="60"/>
      <c r="I75" s="39"/>
      <c r="J75" s="39"/>
    </row>
    <row r="76" spans="1:10" ht="13.5" thickBot="1">
      <c r="A76" s="18" t="str">
        <f t="shared" si="13"/>
        <v>Club 8</v>
      </c>
      <c r="B76" s="69"/>
      <c r="C76" s="68"/>
      <c r="D76" s="67"/>
      <c r="E76" s="69"/>
      <c r="F76" s="68"/>
      <c r="G76" s="67"/>
      <c r="H76" s="60"/>
      <c r="I76" s="39"/>
      <c r="J76" s="39"/>
    </row>
    <row r="77" spans="1:10" ht="13.5" thickBot="1">
      <c r="A77" s="18" t="str">
        <f t="shared" si="13"/>
        <v>Club 9</v>
      </c>
      <c r="B77" s="47"/>
      <c r="C77" s="66"/>
      <c r="D77" s="65"/>
      <c r="E77" s="47"/>
      <c r="F77" s="66"/>
      <c r="G77" s="65"/>
      <c r="H77" s="60"/>
      <c r="I77" s="39"/>
      <c r="J77" s="39"/>
    </row>
    <row r="78" spans="1:10" ht="13.5" thickBot="1">
      <c r="A78" s="18" t="str">
        <f t="shared" si="13"/>
        <v>Club 10</v>
      </c>
      <c r="B78" s="64"/>
      <c r="C78" s="63"/>
      <c r="D78" s="62"/>
      <c r="E78" s="64"/>
      <c r="F78" s="63"/>
      <c r="G78" s="62"/>
      <c r="H78" s="60"/>
      <c r="I78" s="39"/>
      <c r="J78" s="39"/>
    </row>
    <row r="79" spans="1:10" ht="13.5" thickBot="1">
      <c r="A79" s="10" t="s">
        <v>4</v>
      </c>
      <c r="B79" s="61">
        <f aca="true" t="shared" si="14" ref="B79:G79">SUM(B69:B78)</f>
        <v>0</v>
      </c>
      <c r="C79" s="61">
        <f t="shared" si="14"/>
        <v>0</v>
      </c>
      <c r="D79" s="61">
        <f t="shared" si="14"/>
        <v>0</v>
      </c>
      <c r="E79" s="61">
        <f t="shared" si="14"/>
        <v>700</v>
      </c>
      <c r="F79" s="61">
        <f t="shared" si="14"/>
        <v>0</v>
      </c>
      <c r="G79" s="61">
        <f t="shared" si="14"/>
        <v>32</v>
      </c>
      <c r="H79" s="60"/>
      <c r="I79" s="39"/>
      <c r="J79" s="39"/>
    </row>
    <row r="80" ht="13.5" thickBot="1"/>
    <row r="81" spans="1:10" ht="12.75">
      <c r="A81" s="372" t="s">
        <v>0</v>
      </c>
      <c r="B81" s="357" t="s">
        <v>14</v>
      </c>
      <c r="C81" s="358"/>
      <c r="D81" s="359"/>
      <c r="E81" s="384" t="s">
        <v>46</v>
      </c>
      <c r="F81" s="358"/>
      <c r="G81" s="383"/>
      <c r="H81" s="376"/>
      <c r="I81" s="377"/>
      <c r="J81" s="377"/>
    </row>
    <row r="82" spans="1:10" ht="13.5" thickBot="1">
      <c r="A82" s="373"/>
      <c r="B82" s="74" t="s">
        <v>1</v>
      </c>
      <c r="C82" s="71" t="s">
        <v>2</v>
      </c>
      <c r="D82" s="73" t="s">
        <v>3</v>
      </c>
      <c r="E82" s="72" t="s">
        <v>1</v>
      </c>
      <c r="F82" s="71" t="s">
        <v>2</v>
      </c>
      <c r="G82" s="70" t="s">
        <v>3</v>
      </c>
      <c r="H82" s="40"/>
      <c r="I82" s="42"/>
      <c r="J82" s="42"/>
    </row>
    <row r="83" spans="1:10" ht="13.5" thickBot="1">
      <c r="A83" s="18" t="str">
        <f aca="true" t="shared" si="15" ref="A83:A92">A6</f>
        <v>CHARMES</v>
      </c>
      <c r="B83" s="47"/>
      <c r="C83" s="66"/>
      <c r="D83" s="65"/>
      <c r="E83" s="47"/>
      <c r="F83" s="66"/>
      <c r="G83" s="65"/>
      <c r="H83" s="60"/>
      <c r="I83" s="39"/>
      <c r="J83" s="39"/>
    </row>
    <row r="84" spans="1:10" ht="13.5" thickBot="1">
      <c r="A84" s="18" t="str">
        <f t="shared" si="15"/>
        <v>EPINAL</v>
      </c>
      <c r="B84" s="69"/>
      <c r="C84" s="68"/>
      <c r="D84" s="67"/>
      <c r="E84" s="69"/>
      <c r="F84" s="68"/>
      <c r="G84" s="67"/>
      <c r="H84" s="60"/>
      <c r="I84" s="39"/>
      <c r="J84" s="39"/>
    </row>
    <row r="85" spans="1:10" ht="13.5" thickBot="1">
      <c r="A85" s="18" t="str">
        <f t="shared" si="15"/>
        <v>EPINAL SPIINALIONS</v>
      </c>
      <c r="B85" s="47">
        <v>427</v>
      </c>
      <c r="C85" s="66"/>
      <c r="D85" s="65">
        <v>20</v>
      </c>
      <c r="E85" s="47"/>
      <c r="F85" s="66"/>
      <c r="G85" s="65"/>
      <c r="H85" s="60"/>
      <c r="I85" s="39"/>
      <c r="J85" s="39"/>
    </row>
    <row r="86" spans="1:10" ht="13.5" thickBot="1">
      <c r="A86" s="18" t="str">
        <f t="shared" si="15"/>
        <v>MIRECOURT</v>
      </c>
      <c r="B86" s="69">
        <v>606</v>
      </c>
      <c r="C86" s="68"/>
      <c r="D86" s="67">
        <v>40</v>
      </c>
      <c r="E86" s="69"/>
      <c r="F86" s="68"/>
      <c r="G86" s="67"/>
      <c r="H86" s="60"/>
      <c r="I86" s="39"/>
      <c r="J86" s="39"/>
    </row>
    <row r="87" spans="1:10" ht="13.5" thickBot="1">
      <c r="A87" s="18" t="str">
        <f t="shared" si="15"/>
        <v>VITTEL</v>
      </c>
      <c r="B87" s="47">
        <v>840</v>
      </c>
      <c r="C87" s="66"/>
      <c r="D87" s="65">
        <v>60</v>
      </c>
      <c r="E87" s="47"/>
      <c r="F87" s="66"/>
      <c r="G87" s="65"/>
      <c r="H87" s="60"/>
      <c r="I87" s="39"/>
      <c r="J87" s="39"/>
    </row>
    <row r="88" spans="1:10" ht="13.5" thickBot="1">
      <c r="A88" s="18" t="str">
        <f t="shared" si="15"/>
        <v>VITTEL EAUX VIVES</v>
      </c>
      <c r="B88" s="69">
        <v>575</v>
      </c>
      <c r="C88" s="68"/>
      <c r="D88" s="67">
        <v>158</v>
      </c>
      <c r="E88" s="69"/>
      <c r="F88" s="68"/>
      <c r="G88" s="67"/>
      <c r="H88" s="60"/>
      <c r="I88" s="39"/>
      <c r="J88" s="39"/>
    </row>
    <row r="89" spans="1:10" ht="13.5" thickBot="1">
      <c r="A89" s="18" t="str">
        <f t="shared" si="15"/>
        <v>Club 7</v>
      </c>
      <c r="B89" s="47"/>
      <c r="C89" s="66"/>
      <c r="D89" s="65"/>
      <c r="E89" s="47"/>
      <c r="F89" s="66"/>
      <c r="G89" s="65"/>
      <c r="H89" s="60"/>
      <c r="I89" s="39"/>
      <c r="J89" s="39"/>
    </row>
    <row r="90" spans="1:10" ht="13.5" thickBot="1">
      <c r="A90" s="18" t="str">
        <f t="shared" si="15"/>
        <v>Club 8</v>
      </c>
      <c r="B90" s="69"/>
      <c r="C90" s="68"/>
      <c r="D90" s="67"/>
      <c r="E90" s="69"/>
      <c r="F90" s="68"/>
      <c r="G90" s="67"/>
      <c r="H90" s="60"/>
      <c r="I90" s="39"/>
      <c r="J90" s="39"/>
    </row>
    <row r="91" spans="1:10" ht="13.5" thickBot="1">
      <c r="A91" s="18" t="str">
        <f t="shared" si="15"/>
        <v>Club 9</v>
      </c>
      <c r="B91" s="47"/>
      <c r="C91" s="66"/>
      <c r="D91" s="65"/>
      <c r="E91" s="47"/>
      <c r="F91" s="66"/>
      <c r="G91" s="65"/>
      <c r="H91" s="60"/>
      <c r="I91" s="39"/>
      <c r="J91" s="39"/>
    </row>
    <row r="92" spans="1:10" ht="13.5" thickBot="1">
      <c r="A92" s="18" t="str">
        <f t="shared" si="15"/>
        <v>Club 10</v>
      </c>
      <c r="B92" s="64"/>
      <c r="C92" s="63"/>
      <c r="D92" s="62"/>
      <c r="E92" s="64"/>
      <c r="F92" s="63"/>
      <c r="G92" s="62"/>
      <c r="H92" s="60"/>
      <c r="I92" s="39"/>
      <c r="J92" s="39"/>
    </row>
    <row r="93" spans="1:10" ht="13.5" thickBot="1">
      <c r="A93" s="10" t="s">
        <v>4</v>
      </c>
      <c r="B93" s="61">
        <f aca="true" t="shared" si="16" ref="B93:G93">SUM(B83:B92)</f>
        <v>2448</v>
      </c>
      <c r="C93" s="61">
        <f t="shared" si="16"/>
        <v>0</v>
      </c>
      <c r="D93" s="61">
        <f t="shared" si="16"/>
        <v>278</v>
      </c>
      <c r="E93" s="61">
        <f t="shared" si="16"/>
        <v>0</v>
      </c>
      <c r="F93" s="61">
        <f t="shared" si="16"/>
        <v>0</v>
      </c>
      <c r="G93" s="61">
        <f t="shared" si="16"/>
        <v>0</v>
      </c>
      <c r="H93" s="60"/>
      <c r="I93" s="39"/>
      <c r="J93" s="39"/>
    </row>
    <row r="95" ht="13.5" thickBot="1"/>
    <row r="96" spans="1:10" ht="12.75">
      <c r="A96" s="380" t="s">
        <v>0</v>
      </c>
      <c r="B96" s="365" t="s">
        <v>76</v>
      </c>
      <c r="C96" s="382" t="s">
        <v>20</v>
      </c>
      <c r="D96" s="358"/>
      <c r="E96" s="383"/>
      <c r="F96" s="360" t="s">
        <v>6</v>
      </c>
      <c r="G96" s="361"/>
      <c r="H96" s="362"/>
      <c r="I96" s="386" t="s">
        <v>5</v>
      </c>
      <c r="J96" s="364"/>
    </row>
    <row r="97" spans="1:10" ht="13.5" thickBot="1">
      <c r="A97" s="381"/>
      <c r="B97" s="366"/>
      <c r="C97" s="20" t="s">
        <v>1</v>
      </c>
      <c r="D97" s="20" t="s">
        <v>2</v>
      </c>
      <c r="E97" s="22" t="s">
        <v>3</v>
      </c>
      <c r="F97" s="21" t="s">
        <v>1</v>
      </c>
      <c r="G97" s="20" t="s">
        <v>2</v>
      </c>
      <c r="H97" s="19" t="s">
        <v>3</v>
      </c>
      <c r="I97" s="387" t="s">
        <v>7</v>
      </c>
      <c r="J97" s="368"/>
    </row>
    <row r="98" spans="1:10" ht="13.5" thickBot="1">
      <c r="A98" s="18" t="str">
        <f aca="true" t="shared" si="17" ref="A98:A107">A6</f>
        <v>CHARMES</v>
      </c>
      <c r="B98" s="17">
        <f aca="true" t="shared" si="18" ref="B98:B107">B48</f>
        <v>12</v>
      </c>
      <c r="C98" s="16">
        <f aca="true" t="shared" si="19" ref="C98:C107">B69+E69+B83+E83</f>
        <v>0</v>
      </c>
      <c r="D98" s="15">
        <f aca="true" t="shared" si="20" ref="D98:D107">C69+F69+C83+F83</f>
        <v>0</v>
      </c>
      <c r="E98" s="14">
        <f aca="true" t="shared" si="21" ref="E98:E107">D69+G69+D83+G83</f>
        <v>0</v>
      </c>
      <c r="F98" s="13">
        <f aca="true" t="shared" si="22" ref="F98:F108">IF($B98=0,"",C98/$B98)</f>
        <v>0</v>
      </c>
      <c r="G98" s="13">
        <f aca="true" t="shared" si="23" ref="G98:G108">IF($B98=0,"",D98/$B98)</f>
        <v>0</v>
      </c>
      <c r="H98" s="12">
        <f aca="true" t="shared" si="24" ref="H98:H108">IF($B98=0,"",E98/$B98)</f>
        <v>0</v>
      </c>
      <c r="I98" s="374">
        <f aca="true" t="shared" si="25" ref="I98:I107">C98+D98</f>
        <v>0</v>
      </c>
      <c r="J98" s="375"/>
    </row>
    <row r="99" spans="1:10" ht="13.5" thickBot="1">
      <c r="A99" s="18" t="str">
        <f t="shared" si="17"/>
        <v>EPINAL</v>
      </c>
      <c r="B99" s="17">
        <f t="shared" si="18"/>
        <v>29</v>
      </c>
      <c r="C99" s="16">
        <f t="shared" si="19"/>
        <v>700</v>
      </c>
      <c r="D99" s="15">
        <f t="shared" si="20"/>
        <v>0</v>
      </c>
      <c r="E99" s="14">
        <f t="shared" si="21"/>
        <v>32</v>
      </c>
      <c r="F99" s="13">
        <f t="shared" si="22"/>
        <v>24.137931034482758</v>
      </c>
      <c r="G99" s="13">
        <f t="shared" si="23"/>
        <v>0</v>
      </c>
      <c r="H99" s="12">
        <f t="shared" si="24"/>
        <v>1.103448275862069</v>
      </c>
      <c r="I99" s="374">
        <f t="shared" si="25"/>
        <v>700</v>
      </c>
      <c r="J99" s="375"/>
    </row>
    <row r="100" spans="1:10" ht="13.5" thickBot="1">
      <c r="A100" s="18" t="str">
        <f t="shared" si="17"/>
        <v>EPINAL SPIINALIONS</v>
      </c>
      <c r="B100" s="17">
        <f t="shared" si="18"/>
        <v>17</v>
      </c>
      <c r="C100" s="16">
        <f t="shared" si="19"/>
        <v>427</v>
      </c>
      <c r="D100" s="15">
        <f t="shared" si="20"/>
        <v>0</v>
      </c>
      <c r="E100" s="14">
        <f t="shared" si="21"/>
        <v>20</v>
      </c>
      <c r="F100" s="13">
        <f t="shared" si="22"/>
        <v>25.11764705882353</v>
      </c>
      <c r="G100" s="13">
        <f t="shared" si="23"/>
        <v>0</v>
      </c>
      <c r="H100" s="12">
        <f t="shared" si="24"/>
        <v>1.1764705882352942</v>
      </c>
      <c r="I100" s="374">
        <f t="shared" si="25"/>
        <v>427</v>
      </c>
      <c r="J100" s="375"/>
    </row>
    <row r="101" spans="1:10" ht="13.5" thickBot="1">
      <c r="A101" s="18" t="str">
        <f t="shared" si="17"/>
        <v>MIRECOURT</v>
      </c>
      <c r="B101" s="17">
        <f t="shared" si="18"/>
        <v>14</v>
      </c>
      <c r="C101" s="16">
        <f t="shared" si="19"/>
        <v>606</v>
      </c>
      <c r="D101" s="15">
        <f t="shared" si="20"/>
        <v>0</v>
      </c>
      <c r="E101" s="14">
        <f t="shared" si="21"/>
        <v>40</v>
      </c>
      <c r="F101" s="13">
        <f t="shared" si="22"/>
        <v>43.285714285714285</v>
      </c>
      <c r="G101" s="13">
        <f t="shared" si="23"/>
        <v>0</v>
      </c>
      <c r="H101" s="12">
        <f t="shared" si="24"/>
        <v>2.857142857142857</v>
      </c>
      <c r="I101" s="374">
        <f t="shared" si="25"/>
        <v>606</v>
      </c>
      <c r="J101" s="375"/>
    </row>
    <row r="102" spans="1:10" ht="13.5" thickBot="1">
      <c r="A102" s="18" t="str">
        <f t="shared" si="17"/>
        <v>VITTEL</v>
      </c>
      <c r="B102" s="17">
        <f t="shared" si="18"/>
        <v>12</v>
      </c>
      <c r="C102" s="16">
        <f t="shared" si="19"/>
        <v>840</v>
      </c>
      <c r="D102" s="15">
        <f t="shared" si="20"/>
        <v>0</v>
      </c>
      <c r="E102" s="14">
        <f t="shared" si="21"/>
        <v>60</v>
      </c>
      <c r="F102" s="13">
        <f t="shared" si="22"/>
        <v>70</v>
      </c>
      <c r="G102" s="13">
        <f t="shared" si="23"/>
        <v>0</v>
      </c>
      <c r="H102" s="12">
        <f t="shared" si="24"/>
        <v>5</v>
      </c>
      <c r="I102" s="374">
        <f t="shared" si="25"/>
        <v>840</v>
      </c>
      <c r="J102" s="375"/>
    </row>
    <row r="103" spans="1:10" ht="13.5" thickBot="1">
      <c r="A103" s="18" t="str">
        <f t="shared" si="17"/>
        <v>VITTEL EAUX VIVES</v>
      </c>
      <c r="B103" s="17">
        <f t="shared" si="18"/>
        <v>29</v>
      </c>
      <c r="C103" s="16">
        <f t="shared" si="19"/>
        <v>575</v>
      </c>
      <c r="D103" s="15">
        <f t="shared" si="20"/>
        <v>0</v>
      </c>
      <c r="E103" s="14">
        <f t="shared" si="21"/>
        <v>158</v>
      </c>
      <c r="F103" s="13">
        <f t="shared" si="22"/>
        <v>19.82758620689655</v>
      </c>
      <c r="G103" s="13">
        <f t="shared" si="23"/>
        <v>0</v>
      </c>
      <c r="H103" s="12">
        <f t="shared" si="24"/>
        <v>5.448275862068965</v>
      </c>
      <c r="I103" s="374">
        <f t="shared" si="25"/>
        <v>575</v>
      </c>
      <c r="J103" s="375"/>
    </row>
    <row r="104" spans="1:10" ht="13.5" thickBot="1">
      <c r="A104" s="18" t="str">
        <f t="shared" si="17"/>
        <v>Club 7</v>
      </c>
      <c r="B104" s="17">
        <f t="shared" si="18"/>
        <v>0</v>
      </c>
      <c r="C104" s="16">
        <f t="shared" si="19"/>
        <v>0</v>
      </c>
      <c r="D104" s="15">
        <f t="shared" si="20"/>
        <v>0</v>
      </c>
      <c r="E104" s="14">
        <f t="shared" si="21"/>
        <v>0</v>
      </c>
      <c r="F104" s="13">
        <f t="shared" si="22"/>
      </c>
      <c r="G104" s="13">
        <f t="shared" si="23"/>
      </c>
      <c r="H104" s="12">
        <f t="shared" si="24"/>
      </c>
      <c r="I104" s="374">
        <f t="shared" si="25"/>
        <v>0</v>
      </c>
      <c r="J104" s="375"/>
    </row>
    <row r="105" spans="1:10" ht="13.5" thickBot="1">
      <c r="A105" s="18" t="str">
        <f t="shared" si="17"/>
        <v>Club 8</v>
      </c>
      <c r="B105" s="17">
        <f t="shared" si="18"/>
        <v>0</v>
      </c>
      <c r="C105" s="16">
        <f t="shared" si="19"/>
        <v>0</v>
      </c>
      <c r="D105" s="15">
        <f t="shared" si="20"/>
        <v>0</v>
      </c>
      <c r="E105" s="14">
        <f t="shared" si="21"/>
        <v>0</v>
      </c>
      <c r="F105" s="13">
        <f t="shared" si="22"/>
      </c>
      <c r="G105" s="13">
        <f t="shared" si="23"/>
      </c>
      <c r="H105" s="12">
        <f t="shared" si="24"/>
      </c>
      <c r="I105" s="374">
        <f t="shared" si="25"/>
        <v>0</v>
      </c>
      <c r="J105" s="375"/>
    </row>
    <row r="106" spans="1:10" ht="13.5" thickBot="1">
      <c r="A106" s="18" t="str">
        <f t="shared" si="17"/>
        <v>Club 9</v>
      </c>
      <c r="B106" s="17">
        <f t="shared" si="18"/>
        <v>0</v>
      </c>
      <c r="C106" s="16">
        <f t="shared" si="19"/>
        <v>0</v>
      </c>
      <c r="D106" s="15">
        <f t="shared" si="20"/>
        <v>0</v>
      </c>
      <c r="E106" s="14">
        <f t="shared" si="21"/>
        <v>0</v>
      </c>
      <c r="F106" s="13">
        <f t="shared" si="22"/>
      </c>
      <c r="G106" s="13">
        <f t="shared" si="23"/>
      </c>
      <c r="H106" s="12">
        <f t="shared" si="24"/>
      </c>
      <c r="I106" s="374">
        <f t="shared" si="25"/>
        <v>0</v>
      </c>
      <c r="J106" s="375"/>
    </row>
    <row r="107" spans="1:10" ht="13.5" thickBot="1">
      <c r="A107" s="18" t="str">
        <f t="shared" si="17"/>
        <v>Club 10</v>
      </c>
      <c r="B107" s="59">
        <f t="shared" si="18"/>
        <v>0</v>
      </c>
      <c r="C107" s="16">
        <f t="shared" si="19"/>
        <v>0</v>
      </c>
      <c r="D107" s="15">
        <f t="shared" si="20"/>
        <v>0</v>
      </c>
      <c r="E107" s="14">
        <f t="shared" si="21"/>
        <v>0</v>
      </c>
      <c r="F107" s="13">
        <f t="shared" si="22"/>
      </c>
      <c r="G107" s="13">
        <f t="shared" si="23"/>
      </c>
      <c r="H107" s="12">
        <f t="shared" si="24"/>
      </c>
      <c r="I107" s="374">
        <f t="shared" si="25"/>
        <v>0</v>
      </c>
      <c r="J107" s="375"/>
    </row>
    <row r="108" spans="1:10" ht="13.5" thickBot="1">
      <c r="A108" s="34" t="s">
        <v>4</v>
      </c>
      <c r="B108" s="10">
        <f>SUM(B98:B107)</f>
        <v>113</v>
      </c>
      <c r="C108" s="33">
        <f>SUM(C98:C107)</f>
        <v>3148</v>
      </c>
      <c r="D108" s="32">
        <f>SUM(D98:D107)</f>
        <v>0</v>
      </c>
      <c r="E108" s="32">
        <f>SUM(E98:E107)</f>
        <v>310</v>
      </c>
      <c r="F108" s="6">
        <f t="shared" si="22"/>
        <v>27.858407079646017</v>
      </c>
      <c r="G108" s="6">
        <f t="shared" si="23"/>
        <v>0</v>
      </c>
      <c r="H108" s="5">
        <f t="shared" si="24"/>
        <v>2.743362831858407</v>
      </c>
      <c r="I108" s="378">
        <f>SUM(I98:J107)</f>
        <v>3148</v>
      </c>
      <c r="J108" s="379"/>
    </row>
    <row r="109" spans="1:10" ht="13.5" thickBot="1">
      <c r="A109" s="26"/>
      <c r="B109" s="26"/>
      <c r="C109" s="26"/>
      <c r="D109" s="26"/>
      <c r="E109" s="26"/>
      <c r="F109" s="54"/>
      <c r="G109" s="54"/>
      <c r="H109" s="54"/>
      <c r="I109" s="26"/>
      <c r="J109" s="26"/>
    </row>
    <row r="110" spans="1:10" ht="12.75" customHeight="1">
      <c r="A110" s="380" t="s">
        <v>0</v>
      </c>
      <c r="B110" s="357" t="s">
        <v>15</v>
      </c>
      <c r="C110" s="358"/>
      <c r="D110" s="359"/>
      <c r="E110" s="26"/>
      <c r="F110" s="54"/>
      <c r="G110" s="54"/>
      <c r="H110" s="54"/>
      <c r="I110" s="26"/>
      <c r="J110" s="26"/>
    </row>
    <row r="111" spans="1:10" ht="13.5" customHeight="1" thickBot="1">
      <c r="A111" s="381"/>
      <c r="B111" s="388" t="s">
        <v>1</v>
      </c>
      <c r="C111" s="389"/>
      <c r="D111" s="390"/>
      <c r="E111" s="26"/>
      <c r="F111" s="54"/>
      <c r="G111" s="54"/>
      <c r="H111" s="54"/>
      <c r="I111" s="26"/>
      <c r="J111" s="26"/>
    </row>
    <row r="112" spans="1:10" ht="13.5" thickBot="1">
      <c r="A112" s="58" t="str">
        <f aca="true" t="shared" si="26" ref="A112:A121">A20</f>
        <v>CHARMES</v>
      </c>
      <c r="B112" s="38"/>
      <c r="C112" s="56"/>
      <c r="D112" s="38"/>
      <c r="E112" s="26"/>
      <c r="F112" s="54"/>
      <c r="G112" s="54"/>
      <c r="H112" s="54"/>
      <c r="I112" s="26"/>
      <c r="J112" s="26"/>
    </row>
    <row r="113" spans="1:10" ht="13.5" thickBot="1">
      <c r="A113" s="58" t="str">
        <f t="shared" si="26"/>
        <v>EPINAL</v>
      </c>
      <c r="B113" s="38"/>
      <c r="C113" s="56"/>
      <c r="D113" s="38"/>
      <c r="E113" s="26"/>
      <c r="F113" s="54"/>
      <c r="G113" s="54"/>
      <c r="H113" s="54"/>
      <c r="I113" s="26"/>
      <c r="J113" s="26"/>
    </row>
    <row r="114" spans="1:10" ht="13.5" thickBot="1">
      <c r="A114" s="58" t="str">
        <f t="shared" si="26"/>
        <v>EPINAL SPIINALIONS</v>
      </c>
      <c r="B114" s="38"/>
      <c r="C114" s="56"/>
      <c r="D114" s="38"/>
      <c r="E114" s="26"/>
      <c r="F114" s="54"/>
      <c r="G114" s="54"/>
      <c r="H114" s="54"/>
      <c r="I114" s="26"/>
      <c r="J114" s="26"/>
    </row>
    <row r="115" spans="1:10" ht="13.5" thickBot="1">
      <c r="A115" s="58" t="str">
        <f t="shared" si="26"/>
        <v>MIRECOURT</v>
      </c>
      <c r="B115" s="38"/>
      <c r="C115" s="56"/>
      <c r="D115" s="38"/>
      <c r="E115" s="26"/>
      <c r="F115" s="54"/>
      <c r="G115" s="54"/>
      <c r="H115" s="54"/>
      <c r="I115" s="26"/>
      <c r="J115" s="26"/>
    </row>
    <row r="116" spans="1:10" ht="13.5" thickBot="1">
      <c r="A116" s="58" t="str">
        <f t="shared" si="26"/>
        <v>VITTEL</v>
      </c>
      <c r="B116" s="38"/>
      <c r="C116" s="56"/>
      <c r="D116" s="38"/>
      <c r="E116" s="26"/>
      <c r="F116" s="54"/>
      <c r="G116" s="54"/>
      <c r="H116" s="54"/>
      <c r="I116" s="26"/>
      <c r="J116" s="26"/>
    </row>
    <row r="117" spans="1:10" ht="13.5" thickBot="1">
      <c r="A117" s="58" t="str">
        <f t="shared" si="26"/>
        <v>VITTEL EAUX VIVES</v>
      </c>
      <c r="B117" s="38"/>
      <c r="C117" s="56"/>
      <c r="D117" s="38"/>
      <c r="E117" s="26"/>
      <c r="F117" s="54"/>
      <c r="G117" s="54"/>
      <c r="H117" s="54"/>
      <c r="I117" s="26"/>
      <c r="J117" s="26"/>
    </row>
    <row r="118" spans="1:10" ht="13.5" thickBot="1">
      <c r="A118" s="58" t="str">
        <f t="shared" si="26"/>
        <v>Club 7</v>
      </c>
      <c r="B118" s="38"/>
      <c r="C118" s="56"/>
      <c r="D118" s="38"/>
      <c r="E118" s="26"/>
      <c r="F118" s="54"/>
      <c r="G118" s="54"/>
      <c r="H118" s="54"/>
      <c r="I118" s="26"/>
      <c r="J118" s="26"/>
    </row>
    <row r="119" spans="1:10" ht="13.5" thickBot="1">
      <c r="A119" s="58" t="str">
        <f t="shared" si="26"/>
        <v>Club 8</v>
      </c>
      <c r="B119" s="38"/>
      <c r="C119" s="56"/>
      <c r="D119" s="38"/>
      <c r="E119" s="26"/>
      <c r="F119" s="54"/>
      <c r="G119" s="54"/>
      <c r="H119" s="54"/>
      <c r="I119" s="26"/>
      <c r="J119" s="26"/>
    </row>
    <row r="120" spans="1:10" ht="13.5" thickBot="1">
      <c r="A120" s="58" t="str">
        <f t="shared" si="26"/>
        <v>Club 9</v>
      </c>
      <c r="B120" s="38"/>
      <c r="C120" s="56"/>
      <c r="D120" s="38"/>
      <c r="E120" s="26"/>
      <c r="F120" s="54"/>
      <c r="G120" s="54"/>
      <c r="H120" s="54"/>
      <c r="I120" s="26"/>
      <c r="J120" s="26"/>
    </row>
    <row r="121" spans="1:10" ht="13.5" thickBot="1">
      <c r="A121" s="57" t="str">
        <f t="shared" si="26"/>
        <v>Club 10</v>
      </c>
      <c r="B121" s="38"/>
      <c r="C121" s="56"/>
      <c r="D121" s="38"/>
      <c r="E121" s="26"/>
      <c r="F121" s="54"/>
      <c r="G121" s="54"/>
      <c r="H121" s="54"/>
      <c r="I121" s="26"/>
      <c r="J121" s="26"/>
    </row>
    <row r="122" spans="1:10" ht="13.5" thickBot="1">
      <c r="A122" s="55" t="s">
        <v>4</v>
      </c>
      <c r="B122" s="38"/>
      <c r="C122" s="44">
        <f>SUM(C112:C121)</f>
        <v>0</v>
      </c>
      <c r="D122" s="38"/>
      <c r="E122" s="26"/>
      <c r="F122" s="54"/>
      <c r="G122" s="54"/>
      <c r="H122" s="54"/>
      <c r="I122" s="26"/>
      <c r="J122" s="26"/>
    </row>
    <row r="123" spans="1:10" ht="12.75" customHeight="1">
      <c r="A123" s="395"/>
      <c r="B123" s="377"/>
      <c r="C123" s="377"/>
      <c r="D123" s="53"/>
      <c r="E123" s="377"/>
      <c r="F123" s="377"/>
      <c r="G123" s="377"/>
      <c r="H123" s="394"/>
      <c r="I123" s="394"/>
      <c r="J123" s="394"/>
    </row>
    <row r="124" spans="1:10" ht="13.5" customHeight="1" thickBot="1">
      <c r="A124" s="395"/>
      <c r="B124" s="42"/>
      <c r="C124" s="42"/>
      <c r="D124" s="42"/>
      <c r="E124" s="396"/>
      <c r="F124" s="396"/>
      <c r="G124" s="396"/>
      <c r="H124" s="41"/>
      <c r="I124" s="41"/>
      <c r="J124" s="41"/>
    </row>
    <row r="125" spans="1:10" ht="18.75" customHeight="1" thickBot="1">
      <c r="A125" s="52" t="str">
        <f>A2</f>
        <v>ZONE 72</v>
      </c>
      <c r="B125" s="354" t="s">
        <v>9</v>
      </c>
      <c r="C125" s="355"/>
      <c r="D125" s="355"/>
      <c r="E125" s="355"/>
      <c r="F125" s="355"/>
      <c r="G125" s="355"/>
      <c r="H125" s="355"/>
      <c r="I125" s="355"/>
      <c r="J125" s="356"/>
    </row>
    <row r="126" spans="2:10" ht="13.5" thickBot="1"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 customHeight="1">
      <c r="A127" s="50" t="s">
        <v>0</v>
      </c>
      <c r="B127" s="391" t="s">
        <v>16</v>
      </c>
      <c r="C127" s="392"/>
      <c r="D127" s="393"/>
      <c r="E127" s="391" t="s">
        <v>17</v>
      </c>
      <c r="F127" s="392"/>
      <c r="G127" s="393"/>
      <c r="H127" s="391" t="s">
        <v>18</v>
      </c>
      <c r="I127" s="392"/>
      <c r="J127" s="393"/>
    </row>
    <row r="128" spans="1:10" ht="13.5" customHeight="1" thickBot="1">
      <c r="A128" s="49"/>
      <c r="B128" s="21" t="s">
        <v>1</v>
      </c>
      <c r="C128" s="20" t="s">
        <v>2</v>
      </c>
      <c r="D128" s="19" t="s">
        <v>3</v>
      </c>
      <c r="E128" s="35" t="s">
        <v>1</v>
      </c>
      <c r="F128" s="20" t="s">
        <v>2</v>
      </c>
      <c r="G128" s="22" t="s">
        <v>3</v>
      </c>
      <c r="H128" s="21" t="s">
        <v>1</v>
      </c>
      <c r="I128" s="20" t="s">
        <v>2</v>
      </c>
      <c r="J128" s="19" t="s">
        <v>3</v>
      </c>
    </row>
    <row r="129" spans="1:10" ht="13.5" thickBot="1">
      <c r="A129" s="18" t="str">
        <f aca="true" t="shared" si="27" ref="A129:A138">A6</f>
        <v>CHARMES</v>
      </c>
      <c r="B129" s="47"/>
      <c r="C129" s="46"/>
      <c r="D129" s="45"/>
      <c r="E129" s="46"/>
      <c r="F129" s="46"/>
      <c r="G129" s="48"/>
      <c r="H129" s="47">
        <v>500</v>
      </c>
      <c r="I129" s="46"/>
      <c r="J129" s="45"/>
    </row>
    <row r="130" spans="1:10" ht="13.5" thickBot="1">
      <c r="A130" s="18" t="str">
        <f t="shared" si="27"/>
        <v>EPINAL</v>
      </c>
      <c r="B130" s="47"/>
      <c r="C130" s="46">
        <v>10168</v>
      </c>
      <c r="D130" s="45"/>
      <c r="E130" s="46"/>
      <c r="F130" s="46"/>
      <c r="G130" s="48"/>
      <c r="H130" s="47"/>
      <c r="I130" s="46"/>
      <c r="J130" s="45"/>
    </row>
    <row r="131" spans="1:10" ht="13.5" thickBot="1">
      <c r="A131" s="18" t="str">
        <f t="shared" si="27"/>
        <v>EPINAL SPIINALIONS</v>
      </c>
      <c r="B131" s="47"/>
      <c r="C131" s="46">
        <v>9297</v>
      </c>
      <c r="D131" s="45">
        <v>20</v>
      </c>
      <c r="E131" s="46"/>
      <c r="F131" s="46"/>
      <c r="G131" s="48"/>
      <c r="H131" s="47"/>
      <c r="I131" s="46"/>
      <c r="J131" s="45"/>
    </row>
    <row r="132" spans="1:10" ht="13.5" thickBot="1">
      <c r="A132" s="18" t="str">
        <f t="shared" si="27"/>
        <v>MIRECOURT</v>
      </c>
      <c r="B132" s="47"/>
      <c r="C132" s="46">
        <v>2678</v>
      </c>
      <c r="D132" s="45">
        <v>32</v>
      </c>
      <c r="E132" s="46"/>
      <c r="F132" s="46"/>
      <c r="G132" s="48"/>
      <c r="H132" s="47"/>
      <c r="I132" s="46"/>
      <c r="J132" s="45"/>
    </row>
    <row r="133" spans="1:10" ht="13.5" thickBot="1">
      <c r="A133" s="18" t="str">
        <f t="shared" si="27"/>
        <v>VITTEL</v>
      </c>
      <c r="B133" s="47"/>
      <c r="C133" s="46"/>
      <c r="D133" s="45"/>
      <c r="E133" s="46"/>
      <c r="F133" s="46">
        <v>5000</v>
      </c>
      <c r="G133" s="48">
        <v>100</v>
      </c>
      <c r="H133" s="47"/>
      <c r="I133" s="46"/>
      <c r="J133" s="45"/>
    </row>
    <row r="134" spans="1:10" ht="13.5" thickBot="1">
      <c r="A134" s="18" t="str">
        <f t="shared" si="27"/>
        <v>VITTEL EAUX VIVES</v>
      </c>
      <c r="B134" s="47"/>
      <c r="C134" s="46">
        <v>3810</v>
      </c>
      <c r="D134" s="45">
        <v>50</v>
      </c>
      <c r="E134" s="46"/>
      <c r="F134" s="46"/>
      <c r="G134" s="48"/>
      <c r="H134" s="47">
        <v>1000</v>
      </c>
      <c r="I134" s="46"/>
      <c r="J134" s="45"/>
    </row>
    <row r="135" spans="1:10" ht="13.5" thickBot="1">
      <c r="A135" s="18" t="str">
        <f t="shared" si="27"/>
        <v>Club 7</v>
      </c>
      <c r="B135" s="47"/>
      <c r="C135" s="46"/>
      <c r="D135" s="45"/>
      <c r="E135" s="46"/>
      <c r="F135" s="46"/>
      <c r="G135" s="48"/>
      <c r="H135" s="47"/>
      <c r="I135" s="46"/>
      <c r="J135" s="45"/>
    </row>
    <row r="136" spans="1:10" ht="13.5" thickBot="1">
      <c r="A136" s="18" t="str">
        <f t="shared" si="27"/>
        <v>Club 8</v>
      </c>
      <c r="B136" s="47"/>
      <c r="C136" s="46"/>
      <c r="D136" s="45"/>
      <c r="E136" s="46"/>
      <c r="F136" s="46"/>
      <c r="G136" s="48"/>
      <c r="H136" s="47"/>
      <c r="I136" s="46"/>
      <c r="J136" s="45"/>
    </row>
    <row r="137" spans="1:10" ht="13.5" thickBot="1">
      <c r="A137" s="18" t="str">
        <f t="shared" si="27"/>
        <v>Club 9</v>
      </c>
      <c r="B137" s="47"/>
      <c r="C137" s="46"/>
      <c r="D137" s="45"/>
      <c r="E137" s="46"/>
      <c r="F137" s="46"/>
      <c r="G137" s="48"/>
      <c r="H137" s="47"/>
      <c r="I137" s="46"/>
      <c r="J137" s="45"/>
    </row>
    <row r="138" spans="1:10" ht="13.5" thickBot="1">
      <c r="A138" s="18" t="str">
        <f t="shared" si="27"/>
        <v>Club 10</v>
      </c>
      <c r="B138" s="47"/>
      <c r="C138" s="46"/>
      <c r="D138" s="45"/>
      <c r="E138" s="46"/>
      <c r="F138" s="46"/>
      <c r="G138" s="48"/>
      <c r="H138" s="47"/>
      <c r="I138" s="46"/>
      <c r="J138" s="45"/>
    </row>
    <row r="139" spans="1:10" ht="13.5" thickBot="1">
      <c r="A139" s="10" t="s">
        <v>4</v>
      </c>
      <c r="B139" s="44">
        <f aca="true" t="shared" si="28" ref="B139:J139">SUM(B129:B138)</f>
        <v>0</v>
      </c>
      <c r="C139" s="44">
        <f t="shared" si="28"/>
        <v>25953</v>
      </c>
      <c r="D139" s="44">
        <f t="shared" si="28"/>
        <v>102</v>
      </c>
      <c r="E139" s="44">
        <f t="shared" si="28"/>
        <v>0</v>
      </c>
      <c r="F139" s="44">
        <f t="shared" si="28"/>
        <v>5000</v>
      </c>
      <c r="G139" s="44">
        <f t="shared" si="28"/>
        <v>100</v>
      </c>
      <c r="H139" s="44">
        <f t="shared" si="28"/>
        <v>1500</v>
      </c>
      <c r="I139" s="44">
        <f t="shared" si="28"/>
        <v>0</v>
      </c>
      <c r="J139" s="44">
        <f t="shared" si="28"/>
        <v>0</v>
      </c>
    </row>
    <row r="141" spans="1:10" ht="12.75" customHeight="1">
      <c r="A141" s="43"/>
      <c r="B141" s="42"/>
      <c r="C141" s="42"/>
      <c r="D141" s="42"/>
      <c r="E141" s="41"/>
      <c r="F141" s="41"/>
      <c r="G141" s="41"/>
      <c r="H141" s="41"/>
      <c r="I141" s="41"/>
      <c r="J141" s="41"/>
    </row>
    <row r="142" spans="1:10" ht="13.5" thickBot="1">
      <c r="A142" s="40"/>
      <c r="B142" s="39"/>
      <c r="C142" s="39"/>
      <c r="D142" s="39"/>
      <c r="E142" s="38"/>
      <c r="F142" s="38"/>
      <c r="G142" s="38"/>
      <c r="H142" s="38"/>
      <c r="I142" s="38"/>
      <c r="J142" s="38"/>
    </row>
    <row r="143" spans="1:10" ht="12.75" customHeight="1">
      <c r="A143" s="37" t="s">
        <v>0</v>
      </c>
      <c r="B143" s="365" t="s">
        <v>76</v>
      </c>
      <c r="C143" s="360" t="s">
        <v>19</v>
      </c>
      <c r="D143" s="361"/>
      <c r="E143" s="362"/>
      <c r="F143" s="360" t="s">
        <v>6</v>
      </c>
      <c r="G143" s="361"/>
      <c r="H143" s="362"/>
      <c r="I143" s="386" t="s">
        <v>5</v>
      </c>
      <c r="J143" s="364"/>
    </row>
    <row r="144" spans="1:10" ht="13.5" customHeight="1" thickBot="1">
      <c r="A144" s="36"/>
      <c r="B144" s="366"/>
      <c r="C144" s="35" t="s">
        <v>1</v>
      </c>
      <c r="D144" s="20" t="s">
        <v>2</v>
      </c>
      <c r="E144" s="22" t="s">
        <v>3</v>
      </c>
      <c r="F144" s="21" t="s">
        <v>1</v>
      </c>
      <c r="G144" s="20" t="s">
        <v>2</v>
      </c>
      <c r="H144" s="19" t="s">
        <v>3</v>
      </c>
      <c r="I144" s="387" t="s">
        <v>7</v>
      </c>
      <c r="J144" s="368"/>
    </row>
    <row r="145" spans="1:10" ht="13.5" thickBot="1">
      <c r="A145" s="18" t="str">
        <f aca="true" t="shared" si="29" ref="A145:A154">A6</f>
        <v>CHARMES</v>
      </c>
      <c r="B145" s="17">
        <f aca="true" t="shared" si="30" ref="B145:B150">B48</f>
        <v>12</v>
      </c>
      <c r="C145" s="16">
        <f>B129+E129+H129+B142</f>
        <v>500</v>
      </c>
      <c r="D145" s="15">
        <f>C129+F129+I129+C142</f>
        <v>0</v>
      </c>
      <c r="E145" s="14">
        <f>D129+G129+J129+D142</f>
        <v>0</v>
      </c>
      <c r="F145" s="13">
        <f aca="true" t="shared" si="31" ref="F145:F155">IF($B145=0,"",C145/$B145)</f>
        <v>41.666666666666664</v>
      </c>
      <c r="G145" s="13">
        <f aca="true" t="shared" si="32" ref="G145:G155">IF($B145=0,"",D145/$B145)</f>
        <v>0</v>
      </c>
      <c r="H145" s="12">
        <f aca="true" t="shared" si="33" ref="H145:H155">IF($B145=0,"",E145/$B145)</f>
        <v>0</v>
      </c>
      <c r="I145" s="374">
        <f aca="true" t="shared" si="34" ref="I145:I154">C145+D145</f>
        <v>500</v>
      </c>
      <c r="J145" s="375"/>
    </row>
    <row r="146" spans="1:10" ht="13.5" thickBot="1">
      <c r="A146" s="18" t="str">
        <f t="shared" si="29"/>
        <v>EPINAL</v>
      </c>
      <c r="B146" s="17">
        <f t="shared" si="30"/>
        <v>29</v>
      </c>
      <c r="C146" s="16">
        <f aca="true" t="shared" si="35" ref="C146:C154">B130+E130+H130</f>
        <v>0</v>
      </c>
      <c r="D146" s="15">
        <f aca="true" t="shared" si="36" ref="D146:D154">C130+F130+I130</f>
        <v>10168</v>
      </c>
      <c r="E146" s="14">
        <f aca="true" t="shared" si="37" ref="E146:E154">D130+G130+J130</f>
        <v>0</v>
      </c>
      <c r="F146" s="13">
        <f t="shared" si="31"/>
        <v>0</v>
      </c>
      <c r="G146" s="13">
        <f t="shared" si="32"/>
        <v>350.62068965517244</v>
      </c>
      <c r="H146" s="12">
        <f t="shared" si="33"/>
        <v>0</v>
      </c>
      <c r="I146" s="374">
        <f t="shared" si="34"/>
        <v>10168</v>
      </c>
      <c r="J146" s="375"/>
    </row>
    <row r="147" spans="1:10" ht="13.5" thickBot="1">
      <c r="A147" s="18" t="str">
        <f t="shared" si="29"/>
        <v>EPINAL SPIINALIONS</v>
      </c>
      <c r="B147" s="17">
        <f t="shared" si="30"/>
        <v>17</v>
      </c>
      <c r="C147" s="16">
        <f t="shared" si="35"/>
        <v>0</v>
      </c>
      <c r="D147" s="15">
        <f t="shared" si="36"/>
        <v>9297</v>
      </c>
      <c r="E147" s="14">
        <f t="shared" si="37"/>
        <v>20</v>
      </c>
      <c r="F147" s="13">
        <f t="shared" si="31"/>
        <v>0</v>
      </c>
      <c r="G147" s="13">
        <f t="shared" si="32"/>
        <v>546.8823529411765</v>
      </c>
      <c r="H147" s="12">
        <f t="shared" si="33"/>
        <v>1.1764705882352942</v>
      </c>
      <c r="I147" s="374">
        <f t="shared" si="34"/>
        <v>9297</v>
      </c>
      <c r="J147" s="375"/>
    </row>
    <row r="148" spans="1:10" ht="13.5" thickBot="1">
      <c r="A148" s="18" t="str">
        <f t="shared" si="29"/>
        <v>MIRECOURT</v>
      </c>
      <c r="B148" s="17">
        <f t="shared" si="30"/>
        <v>14</v>
      </c>
      <c r="C148" s="16">
        <f t="shared" si="35"/>
        <v>0</v>
      </c>
      <c r="D148" s="15">
        <f t="shared" si="36"/>
        <v>2678</v>
      </c>
      <c r="E148" s="14">
        <f t="shared" si="37"/>
        <v>32</v>
      </c>
      <c r="F148" s="13">
        <f t="shared" si="31"/>
        <v>0</v>
      </c>
      <c r="G148" s="13">
        <f t="shared" si="32"/>
        <v>191.28571428571428</v>
      </c>
      <c r="H148" s="12">
        <f t="shared" si="33"/>
        <v>2.2857142857142856</v>
      </c>
      <c r="I148" s="374">
        <f t="shared" si="34"/>
        <v>2678</v>
      </c>
      <c r="J148" s="375"/>
    </row>
    <row r="149" spans="1:10" ht="13.5" thickBot="1">
      <c r="A149" s="18" t="str">
        <f t="shared" si="29"/>
        <v>VITTEL</v>
      </c>
      <c r="B149" s="17">
        <f t="shared" si="30"/>
        <v>12</v>
      </c>
      <c r="C149" s="16">
        <f t="shared" si="35"/>
        <v>0</v>
      </c>
      <c r="D149" s="15">
        <f t="shared" si="36"/>
        <v>5000</v>
      </c>
      <c r="E149" s="14">
        <f t="shared" si="37"/>
        <v>100</v>
      </c>
      <c r="F149" s="13">
        <f t="shared" si="31"/>
        <v>0</v>
      </c>
      <c r="G149" s="13">
        <f t="shared" si="32"/>
        <v>416.6666666666667</v>
      </c>
      <c r="H149" s="12">
        <f t="shared" si="33"/>
        <v>8.333333333333334</v>
      </c>
      <c r="I149" s="374">
        <f t="shared" si="34"/>
        <v>5000</v>
      </c>
      <c r="J149" s="375"/>
    </row>
    <row r="150" spans="1:10" ht="13.5" thickBot="1">
      <c r="A150" s="18" t="str">
        <f t="shared" si="29"/>
        <v>VITTEL EAUX VIVES</v>
      </c>
      <c r="B150" s="17">
        <f t="shared" si="30"/>
        <v>29</v>
      </c>
      <c r="C150" s="16">
        <f t="shared" si="35"/>
        <v>1000</v>
      </c>
      <c r="D150" s="15">
        <f t="shared" si="36"/>
        <v>3810</v>
      </c>
      <c r="E150" s="14">
        <f t="shared" si="37"/>
        <v>50</v>
      </c>
      <c r="F150" s="13">
        <f t="shared" si="31"/>
        <v>34.48275862068966</v>
      </c>
      <c r="G150" s="13">
        <f t="shared" si="32"/>
        <v>131.3793103448276</v>
      </c>
      <c r="H150" s="12">
        <f t="shared" si="33"/>
        <v>1.7241379310344827</v>
      </c>
      <c r="I150" s="374">
        <f t="shared" si="34"/>
        <v>4810</v>
      </c>
      <c r="J150" s="375"/>
    </row>
    <row r="151" spans="1:10" ht="13.5" thickBot="1">
      <c r="A151" s="18" t="str">
        <f t="shared" si="29"/>
        <v>Club 7</v>
      </c>
      <c r="B151" s="17">
        <f>B54</f>
        <v>0</v>
      </c>
      <c r="C151" s="16">
        <f t="shared" si="35"/>
        <v>0</v>
      </c>
      <c r="D151" s="15">
        <f t="shared" si="36"/>
        <v>0</v>
      </c>
      <c r="E151" s="14">
        <f t="shared" si="37"/>
        <v>0</v>
      </c>
      <c r="F151" s="13">
        <f t="shared" si="31"/>
      </c>
      <c r="G151" s="13">
        <f t="shared" si="32"/>
      </c>
      <c r="H151" s="12">
        <f t="shared" si="33"/>
      </c>
      <c r="I151" s="374">
        <f t="shared" si="34"/>
        <v>0</v>
      </c>
      <c r="J151" s="375"/>
    </row>
    <row r="152" spans="1:10" ht="13.5" thickBot="1">
      <c r="A152" s="18" t="str">
        <f t="shared" si="29"/>
        <v>Club 8</v>
      </c>
      <c r="B152" s="17">
        <f>B55</f>
        <v>0</v>
      </c>
      <c r="C152" s="16">
        <f t="shared" si="35"/>
        <v>0</v>
      </c>
      <c r="D152" s="15">
        <f t="shared" si="36"/>
        <v>0</v>
      </c>
      <c r="E152" s="14">
        <f t="shared" si="37"/>
        <v>0</v>
      </c>
      <c r="F152" s="13">
        <f t="shared" si="31"/>
      </c>
      <c r="G152" s="13">
        <f t="shared" si="32"/>
      </c>
      <c r="H152" s="12">
        <f t="shared" si="33"/>
      </c>
      <c r="I152" s="374">
        <f t="shared" si="34"/>
        <v>0</v>
      </c>
      <c r="J152" s="375"/>
    </row>
    <row r="153" spans="1:10" ht="13.5" thickBot="1">
      <c r="A153" s="18" t="str">
        <f t="shared" si="29"/>
        <v>Club 9</v>
      </c>
      <c r="B153" s="17">
        <f>B56</f>
        <v>0</v>
      </c>
      <c r="C153" s="16">
        <f t="shared" si="35"/>
        <v>0</v>
      </c>
      <c r="D153" s="15">
        <f t="shared" si="36"/>
        <v>0</v>
      </c>
      <c r="E153" s="14">
        <f t="shared" si="37"/>
        <v>0</v>
      </c>
      <c r="F153" s="13">
        <f t="shared" si="31"/>
      </c>
      <c r="G153" s="13">
        <f t="shared" si="32"/>
      </c>
      <c r="H153" s="12">
        <f t="shared" si="33"/>
      </c>
      <c r="I153" s="374">
        <f t="shared" si="34"/>
        <v>0</v>
      </c>
      <c r="J153" s="375"/>
    </row>
    <row r="154" spans="1:10" ht="13.5" thickBot="1">
      <c r="A154" s="18" t="str">
        <f t="shared" si="29"/>
        <v>Club 10</v>
      </c>
      <c r="B154" s="17">
        <f>B57</f>
        <v>0</v>
      </c>
      <c r="C154" s="16">
        <f t="shared" si="35"/>
        <v>0</v>
      </c>
      <c r="D154" s="15">
        <f t="shared" si="36"/>
        <v>0</v>
      </c>
      <c r="E154" s="14">
        <f t="shared" si="37"/>
        <v>0</v>
      </c>
      <c r="F154" s="13">
        <f t="shared" si="31"/>
      </c>
      <c r="G154" s="13">
        <f t="shared" si="32"/>
      </c>
      <c r="H154" s="12">
        <f t="shared" si="33"/>
      </c>
      <c r="I154" s="374">
        <f t="shared" si="34"/>
        <v>0</v>
      </c>
      <c r="J154" s="375"/>
    </row>
    <row r="155" spans="1:10" ht="13.5" thickBot="1">
      <c r="A155" s="34" t="s">
        <v>4</v>
      </c>
      <c r="B155" s="10">
        <f>SUM(B145:B154)</f>
        <v>113</v>
      </c>
      <c r="C155" s="33">
        <f>SUM(C145:C154)</f>
        <v>1500</v>
      </c>
      <c r="D155" s="32">
        <f>SUM(D145:D154)</f>
        <v>30953</v>
      </c>
      <c r="E155" s="31">
        <f>SUM(E145:E154)</f>
        <v>202</v>
      </c>
      <c r="F155" s="6">
        <f t="shared" si="31"/>
        <v>13.274336283185841</v>
      </c>
      <c r="G155" s="6">
        <f t="shared" si="32"/>
        <v>273.92035398230087</v>
      </c>
      <c r="H155" s="5">
        <f t="shared" si="33"/>
        <v>1.7876106194690264</v>
      </c>
      <c r="I155" s="378">
        <f>SUM(I145:J154)</f>
        <v>32453</v>
      </c>
      <c r="J155" s="379"/>
    </row>
    <row r="156" spans="1:10" ht="12.75">
      <c r="A156" s="26"/>
      <c r="B156" s="26"/>
      <c r="C156" s="26"/>
      <c r="D156" s="26"/>
      <c r="E156" s="26"/>
      <c r="F156" s="27"/>
      <c r="G156" s="27"/>
      <c r="H156" s="27"/>
      <c r="I156" s="26"/>
      <c r="J156" s="26"/>
    </row>
    <row r="157" spans="1:10" ht="12.75">
      <c r="A157" s="26"/>
      <c r="B157" s="26"/>
      <c r="C157" s="26"/>
      <c r="D157" s="26"/>
      <c r="E157" s="26"/>
      <c r="F157" s="27"/>
      <c r="G157" s="27"/>
      <c r="H157" s="27"/>
      <c r="I157" s="26"/>
      <c r="J157" s="26"/>
    </row>
    <row r="158" spans="1:10" ht="18" customHeight="1">
      <c r="A158" s="30" t="str">
        <f>A2</f>
        <v>ZONE 72</v>
      </c>
      <c r="B158" s="397" t="s">
        <v>68</v>
      </c>
      <c r="C158" s="397"/>
      <c r="D158" s="397"/>
      <c r="E158" s="397"/>
      <c r="F158" s="397"/>
      <c r="G158" s="397"/>
      <c r="H158" s="397"/>
      <c r="I158" s="397"/>
      <c r="J158" s="397"/>
    </row>
    <row r="159" spans="1:10" ht="12.75">
      <c r="A159" s="399" t="s">
        <v>0</v>
      </c>
      <c r="B159" s="401" t="s">
        <v>3</v>
      </c>
      <c r="C159" s="26"/>
      <c r="D159" s="26"/>
      <c r="E159" s="26"/>
      <c r="F159" s="27"/>
      <c r="G159" s="27"/>
      <c r="H159" s="27"/>
      <c r="I159" s="26"/>
      <c r="J159" s="26"/>
    </row>
    <row r="160" spans="1:10" ht="12.75">
      <c r="A160" s="400"/>
      <c r="B160" s="402"/>
      <c r="C160" s="26"/>
      <c r="D160" s="26"/>
      <c r="E160" s="26"/>
      <c r="F160" s="27"/>
      <c r="G160" s="27"/>
      <c r="H160" s="27"/>
      <c r="I160" s="26"/>
      <c r="J160" s="26"/>
    </row>
    <row r="161" spans="1:10" ht="12.75">
      <c r="A161" s="298" t="str">
        <f aca="true" t="shared" si="38" ref="A161:A170">(A6)</f>
        <v>CHARMES</v>
      </c>
      <c r="B161" s="29"/>
      <c r="C161" s="26"/>
      <c r="D161" s="26"/>
      <c r="E161" s="26"/>
      <c r="F161" s="27"/>
      <c r="G161" s="27"/>
      <c r="H161" s="27"/>
      <c r="I161" s="26"/>
      <c r="J161" s="26"/>
    </row>
    <row r="162" spans="1:10" ht="12.75">
      <c r="A162" s="298" t="str">
        <f t="shared" si="38"/>
        <v>EPINAL</v>
      </c>
      <c r="B162" s="29"/>
      <c r="C162" s="26"/>
      <c r="D162" s="26"/>
      <c r="E162" s="26"/>
      <c r="F162" s="27"/>
      <c r="G162" s="27"/>
      <c r="H162" s="27"/>
      <c r="I162" s="26"/>
      <c r="J162" s="26"/>
    </row>
    <row r="163" spans="1:10" ht="12.75">
      <c r="A163" s="298" t="str">
        <f t="shared" si="38"/>
        <v>EPINAL SPIINALIONS</v>
      </c>
      <c r="B163" s="29"/>
      <c r="C163" s="26"/>
      <c r="D163" s="26"/>
      <c r="E163" s="26"/>
      <c r="F163" s="27"/>
      <c r="G163" s="27"/>
      <c r="H163" s="27"/>
      <c r="I163" s="26"/>
      <c r="J163" s="26"/>
    </row>
    <row r="164" spans="1:10" ht="12.75">
      <c r="A164" s="298" t="str">
        <f t="shared" si="38"/>
        <v>MIRECOURT</v>
      </c>
      <c r="B164" s="29"/>
      <c r="C164" s="26"/>
      <c r="D164" s="26"/>
      <c r="E164" s="26"/>
      <c r="F164" s="27"/>
      <c r="G164" s="27"/>
      <c r="H164" s="27"/>
      <c r="I164" s="26"/>
      <c r="J164" s="26"/>
    </row>
    <row r="165" spans="1:10" ht="12.75">
      <c r="A165" s="298" t="str">
        <f t="shared" si="38"/>
        <v>VITTEL</v>
      </c>
      <c r="B165" s="29"/>
      <c r="C165" s="26"/>
      <c r="D165" s="26"/>
      <c r="E165" s="26"/>
      <c r="F165" s="27"/>
      <c r="G165" s="27"/>
      <c r="H165" s="27"/>
      <c r="I165" s="26"/>
      <c r="J165" s="26"/>
    </row>
    <row r="166" spans="1:10" ht="12.75">
      <c r="A166" s="298" t="str">
        <f t="shared" si="38"/>
        <v>VITTEL EAUX VIVES</v>
      </c>
      <c r="B166" s="29">
        <v>80</v>
      </c>
      <c r="C166" s="26"/>
      <c r="D166" s="26"/>
      <c r="E166" s="26"/>
      <c r="F166" s="27"/>
      <c r="G166" s="27"/>
      <c r="H166" s="27"/>
      <c r="I166" s="26"/>
      <c r="J166" s="26"/>
    </row>
    <row r="167" spans="1:10" ht="12.75">
      <c r="A167" s="298" t="str">
        <f t="shared" si="38"/>
        <v>Club 7</v>
      </c>
      <c r="B167" s="29"/>
      <c r="C167" s="26"/>
      <c r="D167" s="26"/>
      <c r="E167" s="26"/>
      <c r="F167" s="27"/>
      <c r="G167" s="27"/>
      <c r="H167" s="27"/>
      <c r="I167" s="26"/>
      <c r="J167" s="26"/>
    </row>
    <row r="168" spans="1:10" ht="12.75">
      <c r="A168" s="298" t="str">
        <f t="shared" si="38"/>
        <v>Club 8</v>
      </c>
      <c r="B168" s="29"/>
      <c r="C168" s="26"/>
      <c r="D168" s="26"/>
      <c r="E168" s="26"/>
      <c r="F168" s="27"/>
      <c r="G168" s="27"/>
      <c r="H168" s="27"/>
      <c r="I168" s="26"/>
      <c r="J168" s="26"/>
    </row>
    <row r="169" spans="1:10" ht="12.75">
      <c r="A169" s="298" t="str">
        <f t="shared" si="38"/>
        <v>Club 9</v>
      </c>
      <c r="B169" s="29"/>
      <c r="C169" s="26"/>
      <c r="D169" s="26"/>
      <c r="E169" s="26"/>
      <c r="F169" s="27"/>
      <c r="G169" s="27"/>
      <c r="H169" s="27"/>
      <c r="I169" s="26"/>
      <c r="J169" s="26"/>
    </row>
    <row r="170" spans="1:10" ht="13.5" thickBot="1">
      <c r="A170" s="299" t="str">
        <f t="shared" si="38"/>
        <v>Club 10</v>
      </c>
      <c r="B170" s="28"/>
      <c r="C170" s="26"/>
      <c r="D170" s="26"/>
      <c r="E170" s="26"/>
      <c r="F170" s="27"/>
      <c r="G170" s="27"/>
      <c r="H170" s="27"/>
      <c r="I170" s="26"/>
      <c r="J170" s="26"/>
    </row>
    <row r="171" spans="1:2" ht="17.25" customHeight="1" thickBot="1">
      <c r="A171" s="25" t="s">
        <v>69</v>
      </c>
      <c r="B171" s="10">
        <f>SUM(B161:B170)</f>
        <v>80</v>
      </c>
    </row>
    <row r="172" spans="1:10" ht="20.25" customHeight="1" thickBot="1">
      <c r="A172" s="398" t="s">
        <v>40</v>
      </c>
      <c r="B172" s="398"/>
      <c r="C172" s="398"/>
      <c r="D172" s="398"/>
      <c r="E172" s="398"/>
      <c r="F172" s="398"/>
      <c r="G172" s="398"/>
      <c r="H172" s="398"/>
      <c r="I172" s="398"/>
      <c r="J172" s="398"/>
    </row>
    <row r="173" spans="1:10" ht="12.75" customHeight="1">
      <c r="A173" s="24" t="s">
        <v>0</v>
      </c>
      <c r="B173" s="365" t="s">
        <v>76</v>
      </c>
      <c r="C173" s="360" t="s">
        <v>5</v>
      </c>
      <c r="D173" s="361"/>
      <c r="E173" s="362"/>
      <c r="F173" s="360" t="s">
        <v>6</v>
      </c>
      <c r="G173" s="361"/>
      <c r="H173" s="362"/>
      <c r="I173" s="386" t="s">
        <v>5</v>
      </c>
      <c r="J173" s="364"/>
    </row>
    <row r="174" spans="1:10" ht="13.5" customHeight="1" thickBot="1">
      <c r="A174" s="23"/>
      <c r="B174" s="366"/>
      <c r="C174" s="20" t="s">
        <v>1</v>
      </c>
      <c r="D174" s="20" t="s">
        <v>2</v>
      </c>
      <c r="E174" s="22" t="s">
        <v>3</v>
      </c>
      <c r="F174" s="21" t="s">
        <v>1</v>
      </c>
      <c r="G174" s="20" t="s">
        <v>2</v>
      </c>
      <c r="H174" s="19" t="s">
        <v>3</v>
      </c>
      <c r="I174" s="387" t="s">
        <v>7</v>
      </c>
      <c r="J174" s="368"/>
    </row>
    <row r="175" spans="1:10" ht="13.5" thickBot="1">
      <c r="A175" s="18" t="str">
        <f aca="true" t="shared" si="39" ref="A175:A184">A6</f>
        <v>CHARMES</v>
      </c>
      <c r="B175" s="17">
        <f aca="true" t="shared" si="40" ref="B175:B184">B48</f>
        <v>12</v>
      </c>
      <c r="C175" s="16">
        <f aca="true" t="shared" si="41" ref="C175:D184">C48+C98+C145</f>
        <v>2340</v>
      </c>
      <c r="D175" s="15">
        <f t="shared" si="41"/>
        <v>339</v>
      </c>
      <c r="E175" s="14">
        <f aca="true" t="shared" si="42" ref="E175:E184">E48+E98+E145+B161</f>
        <v>339</v>
      </c>
      <c r="F175" s="13">
        <f aca="true" t="shared" si="43" ref="F175:F185">IF($B175=0,"",C175/$B175)</f>
        <v>195</v>
      </c>
      <c r="G175" s="13">
        <f aca="true" t="shared" si="44" ref="G175:G185">IF($B175=0,"",D175/$B175)</f>
        <v>28.25</v>
      </c>
      <c r="H175" s="12">
        <f aca="true" t="shared" si="45" ref="H175:H185">IF($B175=0,"",E175/$B175)</f>
        <v>28.25</v>
      </c>
      <c r="I175" s="374">
        <f aca="true" t="shared" si="46" ref="I175:I184">C175+D175</f>
        <v>2679</v>
      </c>
      <c r="J175" s="375"/>
    </row>
    <row r="176" spans="1:10" ht="13.5" thickBot="1">
      <c r="A176" s="18" t="str">
        <f t="shared" si="39"/>
        <v>EPINAL</v>
      </c>
      <c r="B176" s="17">
        <f t="shared" si="40"/>
        <v>29</v>
      </c>
      <c r="C176" s="16">
        <f t="shared" si="41"/>
        <v>4705</v>
      </c>
      <c r="D176" s="15">
        <f t="shared" si="41"/>
        <v>10168</v>
      </c>
      <c r="E176" s="14">
        <f t="shared" si="42"/>
        <v>196</v>
      </c>
      <c r="F176" s="13">
        <f t="shared" si="43"/>
        <v>162.24137931034483</v>
      </c>
      <c r="G176" s="13">
        <f t="shared" si="44"/>
        <v>350.62068965517244</v>
      </c>
      <c r="H176" s="12">
        <f t="shared" si="45"/>
        <v>6.758620689655173</v>
      </c>
      <c r="I176" s="374">
        <f t="shared" si="46"/>
        <v>14873</v>
      </c>
      <c r="J176" s="375"/>
    </row>
    <row r="177" spans="1:10" ht="13.5" thickBot="1">
      <c r="A177" s="18" t="str">
        <f t="shared" si="39"/>
        <v>EPINAL SPIINALIONS</v>
      </c>
      <c r="B177" s="17">
        <f t="shared" si="40"/>
        <v>17</v>
      </c>
      <c r="C177" s="16">
        <f t="shared" si="41"/>
        <v>1627</v>
      </c>
      <c r="D177" s="15">
        <f t="shared" si="41"/>
        <v>9297</v>
      </c>
      <c r="E177" s="14">
        <f t="shared" si="42"/>
        <v>169</v>
      </c>
      <c r="F177" s="13">
        <f t="shared" si="43"/>
        <v>95.70588235294117</v>
      </c>
      <c r="G177" s="13">
        <f t="shared" si="44"/>
        <v>546.8823529411765</v>
      </c>
      <c r="H177" s="12">
        <f t="shared" si="45"/>
        <v>9.941176470588236</v>
      </c>
      <c r="I177" s="374">
        <f t="shared" si="46"/>
        <v>10924</v>
      </c>
      <c r="J177" s="375"/>
    </row>
    <row r="178" spans="1:10" ht="13.5" thickBot="1">
      <c r="A178" s="18" t="str">
        <f t="shared" si="39"/>
        <v>MIRECOURT</v>
      </c>
      <c r="B178" s="17">
        <f t="shared" si="40"/>
        <v>14</v>
      </c>
      <c r="C178" s="16">
        <f t="shared" si="41"/>
        <v>5506</v>
      </c>
      <c r="D178" s="15">
        <f t="shared" si="41"/>
        <v>2678</v>
      </c>
      <c r="E178" s="14">
        <f t="shared" si="42"/>
        <v>72</v>
      </c>
      <c r="F178" s="13">
        <f t="shared" si="43"/>
        <v>393.2857142857143</v>
      </c>
      <c r="G178" s="13">
        <f t="shared" si="44"/>
        <v>191.28571428571428</v>
      </c>
      <c r="H178" s="12">
        <f t="shared" si="45"/>
        <v>5.142857142857143</v>
      </c>
      <c r="I178" s="374">
        <f t="shared" si="46"/>
        <v>8184</v>
      </c>
      <c r="J178" s="375"/>
    </row>
    <row r="179" spans="1:10" ht="13.5" thickBot="1">
      <c r="A179" s="18" t="str">
        <f t="shared" si="39"/>
        <v>VITTEL</v>
      </c>
      <c r="B179" s="17">
        <f t="shared" si="40"/>
        <v>12</v>
      </c>
      <c r="C179" s="16">
        <f t="shared" si="41"/>
        <v>30440</v>
      </c>
      <c r="D179" s="15">
        <f t="shared" si="41"/>
        <v>5000</v>
      </c>
      <c r="E179" s="14">
        <f t="shared" si="42"/>
        <v>6350</v>
      </c>
      <c r="F179" s="13">
        <f t="shared" si="43"/>
        <v>2536.6666666666665</v>
      </c>
      <c r="G179" s="13">
        <f t="shared" si="44"/>
        <v>416.6666666666667</v>
      </c>
      <c r="H179" s="12">
        <f t="shared" si="45"/>
        <v>529.1666666666666</v>
      </c>
      <c r="I179" s="374">
        <f t="shared" si="46"/>
        <v>35440</v>
      </c>
      <c r="J179" s="375"/>
    </row>
    <row r="180" spans="1:10" ht="13.5" thickBot="1">
      <c r="A180" s="18" t="str">
        <f t="shared" si="39"/>
        <v>VITTEL EAUX VIVES</v>
      </c>
      <c r="B180" s="17">
        <f t="shared" si="40"/>
        <v>29</v>
      </c>
      <c r="C180" s="16">
        <f t="shared" si="41"/>
        <v>13675</v>
      </c>
      <c r="D180" s="15">
        <f t="shared" si="41"/>
        <v>3810</v>
      </c>
      <c r="E180" s="14">
        <f t="shared" si="42"/>
        <v>2858</v>
      </c>
      <c r="F180" s="13">
        <f t="shared" si="43"/>
        <v>471.55172413793105</v>
      </c>
      <c r="G180" s="13">
        <f t="shared" si="44"/>
        <v>131.3793103448276</v>
      </c>
      <c r="H180" s="12">
        <f t="shared" si="45"/>
        <v>98.55172413793103</v>
      </c>
      <c r="I180" s="374">
        <f t="shared" si="46"/>
        <v>17485</v>
      </c>
      <c r="J180" s="375"/>
    </row>
    <row r="181" spans="1:10" ht="13.5" thickBot="1">
      <c r="A181" s="18" t="str">
        <f t="shared" si="39"/>
        <v>Club 7</v>
      </c>
      <c r="B181" s="17">
        <f t="shared" si="40"/>
        <v>0</v>
      </c>
      <c r="C181" s="16">
        <f t="shared" si="41"/>
        <v>0</v>
      </c>
      <c r="D181" s="15">
        <f t="shared" si="41"/>
        <v>0</v>
      </c>
      <c r="E181" s="14">
        <f t="shared" si="42"/>
        <v>0</v>
      </c>
      <c r="F181" s="13">
        <f t="shared" si="43"/>
      </c>
      <c r="G181" s="13">
        <f t="shared" si="44"/>
      </c>
      <c r="H181" s="12">
        <f t="shared" si="45"/>
      </c>
      <c r="I181" s="374">
        <f t="shared" si="46"/>
        <v>0</v>
      </c>
      <c r="J181" s="375"/>
    </row>
    <row r="182" spans="1:10" ht="13.5" thickBot="1">
      <c r="A182" s="18" t="str">
        <f t="shared" si="39"/>
        <v>Club 8</v>
      </c>
      <c r="B182" s="17">
        <f t="shared" si="40"/>
        <v>0</v>
      </c>
      <c r="C182" s="16">
        <f t="shared" si="41"/>
        <v>0</v>
      </c>
      <c r="D182" s="15">
        <f t="shared" si="41"/>
        <v>0</v>
      </c>
      <c r="E182" s="14">
        <f t="shared" si="42"/>
        <v>0</v>
      </c>
      <c r="F182" s="13">
        <f t="shared" si="43"/>
      </c>
      <c r="G182" s="13">
        <f t="shared" si="44"/>
      </c>
      <c r="H182" s="12">
        <f t="shared" si="45"/>
      </c>
      <c r="I182" s="374">
        <f t="shared" si="46"/>
        <v>0</v>
      </c>
      <c r="J182" s="375"/>
    </row>
    <row r="183" spans="1:10" ht="13.5" thickBot="1">
      <c r="A183" s="18" t="str">
        <f t="shared" si="39"/>
        <v>Club 9</v>
      </c>
      <c r="B183" s="17">
        <f t="shared" si="40"/>
        <v>0</v>
      </c>
      <c r="C183" s="16">
        <f t="shared" si="41"/>
        <v>0</v>
      </c>
      <c r="D183" s="15">
        <f t="shared" si="41"/>
        <v>0</v>
      </c>
      <c r="E183" s="14">
        <f t="shared" si="42"/>
        <v>0</v>
      </c>
      <c r="F183" s="13">
        <f t="shared" si="43"/>
      </c>
      <c r="G183" s="13">
        <f t="shared" si="44"/>
      </c>
      <c r="H183" s="12">
        <f t="shared" si="45"/>
      </c>
      <c r="I183" s="374">
        <f t="shared" si="46"/>
        <v>0</v>
      </c>
      <c r="J183" s="375"/>
    </row>
    <row r="184" spans="1:10" ht="13.5" thickBot="1">
      <c r="A184" s="18" t="str">
        <f t="shared" si="39"/>
        <v>Club 10</v>
      </c>
      <c r="B184" s="17">
        <f t="shared" si="40"/>
        <v>0</v>
      </c>
      <c r="C184" s="16">
        <f t="shared" si="41"/>
        <v>0</v>
      </c>
      <c r="D184" s="15">
        <f t="shared" si="41"/>
        <v>0</v>
      </c>
      <c r="E184" s="14">
        <f t="shared" si="42"/>
        <v>0</v>
      </c>
      <c r="F184" s="13">
        <f t="shared" si="43"/>
      </c>
      <c r="G184" s="13">
        <f t="shared" si="44"/>
      </c>
      <c r="H184" s="12">
        <f t="shared" si="45"/>
      </c>
      <c r="I184" s="374">
        <f t="shared" si="46"/>
        <v>0</v>
      </c>
      <c r="J184" s="375"/>
    </row>
    <row r="185" spans="1:10" s="4" customFormat="1" ht="16.5" thickBot="1">
      <c r="A185" s="11" t="s">
        <v>4</v>
      </c>
      <c r="B185" s="10">
        <f>SUM(B175:B184)</f>
        <v>113</v>
      </c>
      <c r="C185" s="9">
        <f>SUM(C175:C184)</f>
        <v>58293</v>
      </c>
      <c r="D185" s="8">
        <f>SUM(D175:D184)</f>
        <v>31292</v>
      </c>
      <c r="E185" s="7">
        <f>SUM(E175:E184)</f>
        <v>9984</v>
      </c>
      <c r="F185" s="6">
        <f t="shared" si="43"/>
        <v>515.8672566371681</v>
      </c>
      <c r="G185" s="6">
        <f t="shared" si="44"/>
        <v>276.92035398230087</v>
      </c>
      <c r="H185" s="5">
        <f t="shared" si="45"/>
        <v>88.35398230088495</v>
      </c>
      <c r="I185" s="378">
        <f>SUM(I175:J184)</f>
        <v>89585</v>
      </c>
      <c r="J185" s="379"/>
    </row>
    <row r="215" ht="61.5" customHeight="1"/>
    <row r="217" ht="9" customHeight="1"/>
  </sheetData>
  <sheetProtection password="CAC7" sheet="1" objects="1" scenarios="1"/>
  <mergeCells count="103">
    <mergeCell ref="I184:J184"/>
    <mergeCell ref="C173:E173"/>
    <mergeCell ref="I183:J183"/>
    <mergeCell ref="I185:J185"/>
    <mergeCell ref="I175:J175"/>
    <mergeCell ref="I176:J176"/>
    <mergeCell ref="I177:J177"/>
    <mergeCell ref="I178:J178"/>
    <mergeCell ref="I179:J179"/>
    <mergeCell ref="I180:J180"/>
    <mergeCell ref="I181:J181"/>
    <mergeCell ref="F143:H143"/>
    <mergeCell ref="I146:J146"/>
    <mergeCell ref="I182:J182"/>
    <mergeCell ref="B173:B174"/>
    <mergeCell ref="B159:B160"/>
    <mergeCell ref="I174:J174"/>
    <mergeCell ref="F173:H173"/>
    <mergeCell ref="A172:J172"/>
    <mergeCell ref="A159:A160"/>
    <mergeCell ref="I173:J173"/>
    <mergeCell ref="B158:J158"/>
    <mergeCell ref="I151:J151"/>
    <mergeCell ref="I152:J152"/>
    <mergeCell ref="I153:J153"/>
    <mergeCell ref="I155:J155"/>
    <mergeCell ref="I154:J154"/>
    <mergeCell ref="B125:J125"/>
    <mergeCell ref="H127:J127"/>
    <mergeCell ref="I143:J143"/>
    <mergeCell ref="I148:J148"/>
    <mergeCell ref="C143:E143"/>
    <mergeCell ref="I108:J108"/>
    <mergeCell ref="B127:D127"/>
    <mergeCell ref="B143:B144"/>
    <mergeCell ref="I147:J147"/>
    <mergeCell ref="I145:J145"/>
    <mergeCell ref="E127:G127"/>
    <mergeCell ref="I144:J144"/>
    <mergeCell ref="I149:J149"/>
    <mergeCell ref="I150:J150"/>
    <mergeCell ref="A67:A68"/>
    <mergeCell ref="A96:A97"/>
    <mergeCell ref="B96:B97"/>
    <mergeCell ref="C96:E96"/>
    <mergeCell ref="A81:A82"/>
    <mergeCell ref="E81:G81"/>
    <mergeCell ref="F96:H96"/>
    <mergeCell ref="B81:D81"/>
    <mergeCell ref="A123:A124"/>
    <mergeCell ref="B123:C123"/>
    <mergeCell ref="A110:A111"/>
    <mergeCell ref="E123:G123"/>
    <mergeCell ref="B110:D110"/>
    <mergeCell ref="B111:D111"/>
    <mergeCell ref="E124:G124"/>
    <mergeCell ref="B65:J65"/>
    <mergeCell ref="B67:D67"/>
    <mergeCell ref="I107:J107"/>
    <mergeCell ref="I105:J105"/>
    <mergeCell ref="I97:J97"/>
    <mergeCell ref="H67:J67"/>
    <mergeCell ref="H81:J81"/>
    <mergeCell ref="I106:J106"/>
    <mergeCell ref="I102:J102"/>
    <mergeCell ref="I101:J101"/>
    <mergeCell ref="I52:J52"/>
    <mergeCell ref="I55:J55"/>
    <mergeCell ref="I56:J56"/>
    <mergeCell ref="H123:J123"/>
    <mergeCell ref="I98:J98"/>
    <mergeCell ref="I96:J96"/>
    <mergeCell ref="I100:J100"/>
    <mergeCell ref="I103:J103"/>
    <mergeCell ref="I99:J99"/>
    <mergeCell ref="I104:J104"/>
    <mergeCell ref="I48:J48"/>
    <mergeCell ref="I47:J47"/>
    <mergeCell ref="I57:J57"/>
    <mergeCell ref="E67:G67"/>
    <mergeCell ref="I54:J54"/>
    <mergeCell ref="I49:J49"/>
    <mergeCell ref="I50:J50"/>
    <mergeCell ref="I51:J51"/>
    <mergeCell ref="I58:J58"/>
    <mergeCell ref="I53:J53"/>
    <mergeCell ref="A4:A5"/>
    <mergeCell ref="B4:D4"/>
    <mergeCell ref="A18:A19"/>
    <mergeCell ref="I46:J46"/>
    <mergeCell ref="A32:A33"/>
    <mergeCell ref="A46:A47"/>
    <mergeCell ref="B18:D18"/>
    <mergeCell ref="B32:D32"/>
    <mergeCell ref="E4:G4"/>
    <mergeCell ref="B46:B47"/>
    <mergeCell ref="B2:J2"/>
    <mergeCell ref="E18:G18"/>
    <mergeCell ref="H18:J18"/>
    <mergeCell ref="F46:H46"/>
    <mergeCell ref="E32:G32"/>
    <mergeCell ref="H4:J4"/>
    <mergeCell ref="C46:E46"/>
  </mergeCells>
  <printOptions/>
  <pageMargins left="0.3937007874015748" right="0.1968503937007874" top="0.7874015748031497" bottom="0.984251968503937" header="0.31496062992125984" footer="0.31496062992125984"/>
  <pageSetup horizontalDpi="600" verticalDpi="600" orientation="portrait" paperSize="9" scale="84" r:id="rId1"/>
  <headerFooter alignWithMargins="0">
    <oddHeader>&amp;CLivre Blanc 2017-2018
District Est</oddHeader>
    <oddFooter>&amp;C&amp;P/&amp;N</oddFooter>
  </headerFooter>
  <rowBreaks count="2" manualBreakCount="2">
    <brk id="60" max="255" man="1"/>
    <brk id="123" max="9" man="1"/>
  </rowBreaks>
  <colBreaks count="1" manualBreakCount="1">
    <brk id="12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4"/>
  </sheetPr>
  <dimension ref="A1:N269"/>
  <sheetViews>
    <sheetView zoomScale="120" zoomScaleNormal="120" workbookViewId="0" topLeftCell="A234">
      <selection activeCell="G267" sqref="G267"/>
    </sheetView>
  </sheetViews>
  <sheetFormatPr defaultColWidth="11.57421875" defaultRowHeight="12.75"/>
  <cols>
    <col min="1" max="1" width="18.140625" style="188" customWidth="1"/>
    <col min="2" max="10" width="8.28125" style="103" customWidth="1"/>
    <col min="11" max="16384" width="11.57421875" style="103" customWidth="1"/>
  </cols>
  <sheetData>
    <row r="1" spans="1:6" ht="18.75" thickBot="1">
      <c r="A1" s="431"/>
      <c r="B1" s="431"/>
      <c r="C1" s="431"/>
      <c r="D1" s="431"/>
      <c r="E1" s="431"/>
      <c r="F1" s="431"/>
    </row>
    <row r="2" spans="1:10" s="187" customFormat="1" ht="18.75" thickBot="1">
      <c r="A2" s="186"/>
      <c r="B2" s="432" t="s">
        <v>8</v>
      </c>
      <c r="C2" s="433"/>
      <c r="D2" s="433"/>
      <c r="E2" s="433"/>
      <c r="F2" s="433"/>
      <c r="G2" s="433"/>
      <c r="H2" s="433"/>
      <c r="I2" s="433"/>
      <c r="J2" s="434"/>
    </row>
    <row r="3" spans="2:10" ht="15.75" customHeight="1" thickBot="1">
      <c r="B3" s="189"/>
      <c r="C3" s="189"/>
      <c r="D3" s="189"/>
      <c r="E3" s="189"/>
      <c r="F3" s="189"/>
      <c r="G3" s="189"/>
      <c r="H3" s="189"/>
      <c r="I3" s="189"/>
      <c r="J3" s="189"/>
    </row>
    <row r="4" spans="1:10" ht="12.75">
      <c r="A4" s="403" t="s">
        <v>22</v>
      </c>
      <c r="B4" s="412" t="s">
        <v>39</v>
      </c>
      <c r="C4" s="408"/>
      <c r="D4" s="413"/>
      <c r="E4" s="412" t="s">
        <v>10</v>
      </c>
      <c r="F4" s="408"/>
      <c r="G4" s="413"/>
      <c r="H4" s="412" t="s">
        <v>13</v>
      </c>
      <c r="I4" s="408"/>
      <c r="J4" s="413"/>
    </row>
    <row r="5" spans="1:10" ht="13.5" thickBot="1">
      <c r="A5" s="404"/>
      <c r="B5" s="190" t="s">
        <v>1</v>
      </c>
      <c r="C5" s="191" t="s">
        <v>2</v>
      </c>
      <c r="D5" s="192" t="s">
        <v>3</v>
      </c>
      <c r="E5" s="193" t="s">
        <v>1</v>
      </c>
      <c r="F5" s="191" t="s">
        <v>2</v>
      </c>
      <c r="G5" s="194" t="s">
        <v>3</v>
      </c>
      <c r="H5" s="190" t="s">
        <v>1</v>
      </c>
      <c r="I5" s="191" t="s">
        <v>2</v>
      </c>
      <c r="J5" s="195" t="s">
        <v>3</v>
      </c>
    </row>
    <row r="6" spans="1:10" ht="12.75">
      <c r="A6" s="196">
        <v>11</v>
      </c>
      <c r="B6" s="197">
        <f>'Z11'!$B$16</f>
        <v>18416</v>
      </c>
      <c r="C6" s="198">
        <f>'Z11'!$C$16</f>
        <v>0</v>
      </c>
      <c r="D6" s="199">
        <f>'Z11'!$D$16</f>
        <v>4724</v>
      </c>
      <c r="E6" s="197">
        <f>'Z11'!$E$16</f>
        <v>34769</v>
      </c>
      <c r="F6" s="198">
        <f>'Z11'!$F$16</f>
        <v>0</v>
      </c>
      <c r="G6" s="200">
        <f>'Z11'!$G$16</f>
        <v>1174</v>
      </c>
      <c r="H6" s="201">
        <f>'Z11'!$H$16</f>
        <v>3000</v>
      </c>
      <c r="I6" s="198">
        <f>'Z11'!$I$16</f>
        <v>0</v>
      </c>
      <c r="J6" s="202">
        <f>'Z11'!$J$16</f>
        <v>136</v>
      </c>
    </row>
    <row r="7" spans="1:10" ht="12.75">
      <c r="A7" s="203">
        <v>12</v>
      </c>
      <c r="B7" s="204">
        <f>'Z12'!$B$16</f>
        <v>1150</v>
      </c>
      <c r="C7" s="205">
        <f>'Z12'!$C$16</f>
        <v>0</v>
      </c>
      <c r="D7" s="206">
        <f>'Z12'!$D$16</f>
        <v>106</v>
      </c>
      <c r="E7" s="207">
        <f>'Z12'!$E$16</f>
        <v>9497</v>
      </c>
      <c r="F7" s="205">
        <f>'Z12'!$F$16</f>
        <v>200</v>
      </c>
      <c r="G7" s="206">
        <f>'Z12'!$G$16</f>
        <v>3200</v>
      </c>
      <c r="H7" s="207">
        <f>'Z12'!$H$16</f>
        <v>0</v>
      </c>
      <c r="I7" s="205">
        <f>'Z12'!$I$16</f>
        <v>0</v>
      </c>
      <c r="J7" s="206">
        <f>'Z12'!$J$16</f>
        <v>590</v>
      </c>
    </row>
    <row r="8" spans="1:10" ht="12.75">
      <c r="A8" s="203">
        <v>13</v>
      </c>
      <c r="B8" s="204">
        <f>'Z13'!$B$16</f>
        <v>10326</v>
      </c>
      <c r="C8" s="205">
        <f>'Z13'!$C$16</f>
        <v>0</v>
      </c>
      <c r="D8" s="206">
        <f>'Z13'!$D$16</f>
        <v>1420</v>
      </c>
      <c r="E8" s="207">
        <f>'Z13'!$E$16</f>
        <v>18886</v>
      </c>
      <c r="F8" s="205">
        <f>'Z13'!$F$16</f>
        <v>860</v>
      </c>
      <c r="G8" s="206">
        <f>'Z13'!$G$16</f>
        <v>1577</v>
      </c>
      <c r="H8" s="207">
        <f>'Z13'!$H$16</f>
        <v>250</v>
      </c>
      <c r="I8" s="205">
        <f>'Z13'!$I$16</f>
        <v>0</v>
      </c>
      <c r="J8" s="206">
        <f>'Z13'!$J$16</f>
        <v>0</v>
      </c>
    </row>
    <row r="9" spans="1:10" ht="12.75">
      <c r="A9" s="203">
        <v>21</v>
      </c>
      <c r="B9" s="208">
        <f>'Z21'!$B$16</f>
        <v>4921</v>
      </c>
      <c r="C9" s="209">
        <f>'Z21'!$C$16</f>
        <v>630</v>
      </c>
      <c r="D9" s="206">
        <f>'Z21'!$D$16</f>
        <v>1179</v>
      </c>
      <c r="E9" s="210">
        <f>'Z21'!$E$16</f>
        <v>16645</v>
      </c>
      <c r="F9" s="205">
        <f>'Z21'!$F$16</f>
        <v>300</v>
      </c>
      <c r="G9" s="206">
        <f>'Z21'!$G$16</f>
        <v>1072</v>
      </c>
      <c r="H9" s="210">
        <f>'Z21'!$H$16</f>
        <v>0</v>
      </c>
      <c r="I9" s="205">
        <f>'Z21'!$I$16</f>
        <v>0</v>
      </c>
      <c r="J9" s="211">
        <f>'Z21'!$J$16</f>
        <v>0</v>
      </c>
    </row>
    <row r="10" spans="1:10" ht="12.75">
      <c r="A10" s="203">
        <v>22</v>
      </c>
      <c r="B10" s="212">
        <f>'Z22'!$B$16</f>
        <v>4740</v>
      </c>
      <c r="C10" s="207">
        <f>'Z22'!$C$16</f>
        <v>0</v>
      </c>
      <c r="D10" s="206">
        <f>'Z22'!$D$16</f>
        <v>470</v>
      </c>
      <c r="E10" s="210">
        <f>'Z22'!$E$16</f>
        <v>4131</v>
      </c>
      <c r="F10" s="205">
        <f>'Z22'!$F$16</f>
        <v>0</v>
      </c>
      <c r="G10" s="206">
        <f>'Z22'!$G$16</f>
        <v>312</v>
      </c>
      <c r="H10" s="210">
        <f>'Z22'!$H$16</f>
        <v>0</v>
      </c>
      <c r="I10" s="205">
        <f>'Z22'!$I$16</f>
        <v>0</v>
      </c>
      <c r="J10" s="211">
        <f>'Z22'!$J$16</f>
        <v>0</v>
      </c>
    </row>
    <row r="11" spans="1:10" ht="12.75">
      <c r="A11" s="203">
        <v>23</v>
      </c>
      <c r="B11" s="212">
        <f>'Z23'!$B$16</f>
        <v>5601</v>
      </c>
      <c r="C11" s="207">
        <f>'Z23'!$C$16</f>
        <v>1232</v>
      </c>
      <c r="D11" s="206">
        <f>'Z23'!$D$16</f>
        <v>1584</v>
      </c>
      <c r="E11" s="210">
        <f>'Z23'!$E$16</f>
        <v>15505</v>
      </c>
      <c r="F11" s="205">
        <f>'Z23'!$F$16</f>
        <v>1296</v>
      </c>
      <c r="G11" s="206">
        <f>'Z23'!$G$16</f>
        <v>1838</v>
      </c>
      <c r="H11" s="210">
        <f>'Z23'!$H$16</f>
        <v>180</v>
      </c>
      <c r="I11" s="205">
        <f>'Z23'!$I$16</f>
        <v>0</v>
      </c>
      <c r="J11" s="211">
        <f>'Z23'!$J$16</f>
        <v>0</v>
      </c>
    </row>
    <row r="12" spans="1:10" ht="12.75">
      <c r="A12" s="213">
        <v>31</v>
      </c>
      <c r="B12" s="212">
        <f>'Z31'!$B$16</f>
        <v>8386</v>
      </c>
      <c r="C12" s="207">
        <f>'Z31'!$C$16</f>
        <v>99</v>
      </c>
      <c r="D12" s="206">
        <f>'Z31'!$D$16</f>
        <v>491</v>
      </c>
      <c r="E12" s="210">
        <f>'Z31'!$E$16</f>
        <v>1688</v>
      </c>
      <c r="F12" s="205">
        <f>'Z31'!$F$16</f>
        <v>21</v>
      </c>
      <c r="G12" s="206">
        <f>'Z31'!$G$16</f>
        <v>204</v>
      </c>
      <c r="H12" s="210">
        <f>'Z31'!$H$16</f>
        <v>1000</v>
      </c>
      <c r="I12" s="205">
        <f>'Z31'!$I$16</f>
        <v>0</v>
      </c>
      <c r="J12" s="211">
        <f>'Z31'!$J$16</f>
        <v>200</v>
      </c>
    </row>
    <row r="13" spans="1:10" ht="12.75">
      <c r="A13" s="203">
        <v>32</v>
      </c>
      <c r="B13" s="212">
        <f>'Z32'!$B$16</f>
        <v>11015</v>
      </c>
      <c r="C13" s="207">
        <f>'Z32'!$C$16</f>
        <v>2240</v>
      </c>
      <c r="D13" s="206">
        <f>'Z32'!$D$16</f>
        <v>4663</v>
      </c>
      <c r="E13" s="210">
        <f>'Z32'!$E$16</f>
        <v>14950</v>
      </c>
      <c r="F13" s="205">
        <f>'Z32'!$F$16</f>
        <v>1150</v>
      </c>
      <c r="G13" s="206">
        <f>'Z32'!$G$16</f>
        <v>1078</v>
      </c>
      <c r="H13" s="210">
        <f>'Z32'!$H$16</f>
        <v>139</v>
      </c>
      <c r="I13" s="205">
        <f>'Z32'!$I$16</f>
        <v>0</v>
      </c>
      <c r="J13" s="211">
        <f>'Z32'!$J$16</f>
        <v>11</v>
      </c>
    </row>
    <row r="14" spans="1:10" ht="12.75">
      <c r="A14" s="203">
        <v>33</v>
      </c>
      <c r="B14" s="212">
        <f>'Z33'!$B$16</f>
        <v>11918</v>
      </c>
      <c r="C14" s="207">
        <f>'Z33'!$C$16</f>
        <v>0</v>
      </c>
      <c r="D14" s="206">
        <f>'Z33'!$D$16</f>
        <v>945</v>
      </c>
      <c r="E14" s="210">
        <f>'Z33'!$E$16</f>
        <v>6733</v>
      </c>
      <c r="F14" s="205">
        <f>'Z33'!$F$16</f>
        <v>0</v>
      </c>
      <c r="G14" s="206">
        <f>'Z33'!$G$16</f>
        <v>2305</v>
      </c>
      <c r="H14" s="210">
        <f>'Z33'!$H$16</f>
        <v>0</v>
      </c>
      <c r="I14" s="205">
        <f>'Z33'!$I$16</f>
        <v>0</v>
      </c>
      <c r="J14" s="211">
        <f>'Z33'!$J$16</f>
        <v>100</v>
      </c>
    </row>
    <row r="15" spans="1:10" ht="12.75">
      <c r="A15" s="203">
        <v>41</v>
      </c>
      <c r="B15" s="212">
        <f>'Z41'!$B$16</f>
        <v>9030</v>
      </c>
      <c r="C15" s="207">
        <f>'Z41'!$C$16</f>
        <v>3160</v>
      </c>
      <c r="D15" s="206">
        <f>'Z41'!$D$16</f>
        <v>1284</v>
      </c>
      <c r="E15" s="210">
        <f>'Z41'!$E$16</f>
        <v>9777</v>
      </c>
      <c r="F15" s="205">
        <f>'Z41'!$F$16</f>
        <v>5950</v>
      </c>
      <c r="G15" s="206">
        <f>'Z41'!$G$16</f>
        <v>828</v>
      </c>
      <c r="H15" s="210">
        <f>'Z41'!$H$16</f>
        <v>0</v>
      </c>
      <c r="I15" s="205">
        <f>'Z41'!$I$16</f>
        <v>0</v>
      </c>
      <c r="J15" s="211">
        <f>'Z41'!$J$16</f>
        <v>2</v>
      </c>
    </row>
    <row r="16" spans="1:10" ht="12.75">
      <c r="A16" s="214">
        <v>42</v>
      </c>
      <c r="B16" s="212">
        <f>'Z42'!$B$16</f>
        <v>7341</v>
      </c>
      <c r="C16" s="207">
        <f>'Z42'!$C$16</f>
        <v>0</v>
      </c>
      <c r="D16" s="206">
        <f>'Z42'!$D$16</f>
        <v>761</v>
      </c>
      <c r="E16" s="210">
        <f>'Z42'!$E$16</f>
        <v>8080</v>
      </c>
      <c r="F16" s="205">
        <f>'Z42'!$F$16</f>
        <v>400</v>
      </c>
      <c r="G16" s="206">
        <f>'Z42'!$G$16</f>
        <v>509</v>
      </c>
      <c r="H16" s="210">
        <f>'Z42'!$H$16</f>
        <v>2500</v>
      </c>
      <c r="I16" s="205">
        <f>'Z42'!$I$16</f>
        <v>679</v>
      </c>
      <c r="J16" s="211">
        <f>'Z42'!$J$16</f>
        <v>181</v>
      </c>
    </row>
    <row r="17" spans="1:10" ht="12.75">
      <c r="A17" s="203">
        <v>51</v>
      </c>
      <c r="B17" s="212">
        <f>'Z51'!$B$16</f>
        <v>5660</v>
      </c>
      <c r="C17" s="207">
        <f>'Z51'!$C$16</f>
        <v>0</v>
      </c>
      <c r="D17" s="206">
        <f>'Z51'!$D$16</f>
        <v>1824</v>
      </c>
      <c r="E17" s="210">
        <f>'Z51'!$E$16</f>
        <v>15552</v>
      </c>
      <c r="F17" s="205">
        <f>'Z51'!$F$16</f>
        <v>0</v>
      </c>
      <c r="G17" s="206">
        <f>'Z51'!$G$16</f>
        <v>866</v>
      </c>
      <c r="H17" s="210">
        <f>'Z51'!$H$16</f>
        <v>1650</v>
      </c>
      <c r="I17" s="205">
        <f>'Z51'!$I$16</f>
        <v>0</v>
      </c>
      <c r="J17" s="211">
        <f>'Z51'!$J$16</f>
        <v>446</v>
      </c>
    </row>
    <row r="18" spans="1:10" ht="12.75">
      <c r="A18" s="203">
        <v>52</v>
      </c>
      <c r="B18" s="212">
        <f>'Z52'!$B$16</f>
        <v>3824</v>
      </c>
      <c r="C18" s="207">
        <f>'Z52'!$C$16</f>
        <v>700</v>
      </c>
      <c r="D18" s="206">
        <f>'Z52'!$D$16</f>
        <v>545</v>
      </c>
      <c r="E18" s="210">
        <f>'Z52'!$E$16</f>
        <v>6013</v>
      </c>
      <c r="F18" s="205">
        <f>'Z52'!$F$16</f>
        <v>0</v>
      </c>
      <c r="G18" s="206">
        <f>'Z52'!$G$16</f>
        <v>105</v>
      </c>
      <c r="H18" s="210">
        <f>'Z52'!$H$16</f>
        <v>3000</v>
      </c>
      <c r="I18" s="205">
        <f>'Z52'!$I$16</f>
        <v>0</v>
      </c>
      <c r="J18" s="211">
        <f>'Z52'!$J$16</f>
        <v>1782</v>
      </c>
    </row>
    <row r="19" spans="1:10" ht="12.75">
      <c r="A19" s="203">
        <v>53</v>
      </c>
      <c r="B19" s="212">
        <f>'Z53'!$B$16</f>
        <v>4590</v>
      </c>
      <c r="C19" s="207">
        <f>'Z53'!$C$16</f>
        <v>2070</v>
      </c>
      <c r="D19" s="206">
        <f>'Z53'!$D$16</f>
        <v>1625</v>
      </c>
      <c r="E19" s="210">
        <f>'Z53'!$E$16</f>
        <v>6831</v>
      </c>
      <c r="F19" s="205">
        <f>'Z53'!$F$16</f>
        <v>1343</v>
      </c>
      <c r="G19" s="206">
        <f>'Z53'!$G$16</f>
        <v>964</v>
      </c>
      <c r="H19" s="210">
        <f>'Z53'!$H$16</f>
        <v>500</v>
      </c>
      <c r="I19" s="205">
        <f>'Z53'!$I$16</f>
        <v>0</v>
      </c>
      <c r="J19" s="211">
        <f>'Z53'!$J$16</f>
        <v>16</v>
      </c>
    </row>
    <row r="20" spans="1:10" ht="13.5" customHeight="1">
      <c r="A20" s="203">
        <v>54</v>
      </c>
      <c r="B20" s="212">
        <f>'Z54'!$B$16</f>
        <v>25401</v>
      </c>
      <c r="C20" s="207">
        <f>'Z54'!$C$16</f>
        <v>400</v>
      </c>
      <c r="D20" s="206">
        <f>'Z54'!$D$16</f>
        <v>2102</v>
      </c>
      <c r="E20" s="210">
        <f>'Z54'!$E$16</f>
        <v>21098</v>
      </c>
      <c r="F20" s="205">
        <f>'Z54'!$F$16</f>
        <v>500</v>
      </c>
      <c r="G20" s="206">
        <f>'Z54'!$G$16</f>
        <v>659</v>
      </c>
      <c r="H20" s="210">
        <f>'Z54'!$H$16</f>
        <v>2670</v>
      </c>
      <c r="I20" s="205">
        <f>'Z54'!$I$16</f>
        <v>0</v>
      </c>
      <c r="J20" s="211">
        <f>'Z54'!$J$16</f>
        <v>166</v>
      </c>
    </row>
    <row r="21" spans="1:10" ht="14.25" customHeight="1">
      <c r="A21" s="215">
        <v>61</v>
      </c>
      <c r="B21" s="212">
        <f>'Z61'!$B$16</f>
        <v>4300</v>
      </c>
      <c r="C21" s="207">
        <f>'Z61'!$C$16</f>
        <v>0</v>
      </c>
      <c r="D21" s="206">
        <f>'Z61'!$D$16</f>
        <v>2275</v>
      </c>
      <c r="E21" s="210">
        <f>'Z61'!$E$16</f>
        <v>15753</v>
      </c>
      <c r="F21" s="205">
        <f>'Z61'!$F$16</f>
        <v>2500</v>
      </c>
      <c r="G21" s="206">
        <f>'Z61'!$G$16</f>
        <v>585</v>
      </c>
      <c r="H21" s="210">
        <f>'Z61'!$H$16</f>
        <v>750</v>
      </c>
      <c r="I21" s="205">
        <f>'Z61'!$I$16</f>
        <v>0</v>
      </c>
      <c r="J21" s="211">
        <f>'Z61'!$J$16</f>
        <v>54</v>
      </c>
    </row>
    <row r="22" spans="1:10" ht="13.5" customHeight="1">
      <c r="A22" s="216">
        <v>62</v>
      </c>
      <c r="B22" s="212">
        <f>'Z62'!$B$16</f>
        <v>27446</v>
      </c>
      <c r="C22" s="207">
        <f>'Z62'!$C$16</f>
        <v>20</v>
      </c>
      <c r="D22" s="206">
        <f>'Z62'!$D$16</f>
        <v>1483</v>
      </c>
      <c r="E22" s="210">
        <f>'Z62'!$E$16</f>
        <v>21404</v>
      </c>
      <c r="F22" s="205">
        <f>'Z62'!$F$16</f>
        <v>0</v>
      </c>
      <c r="G22" s="206">
        <f>'Z62'!$G$16</f>
        <v>1502</v>
      </c>
      <c r="H22" s="210">
        <f>'Z62'!$H$16</f>
        <v>1173</v>
      </c>
      <c r="I22" s="205">
        <f>'Z62'!$I$16</f>
        <v>0</v>
      </c>
      <c r="J22" s="211">
        <f>'Z62'!$J$16</f>
        <v>264</v>
      </c>
    </row>
    <row r="23" spans="1:10" ht="14.25" customHeight="1">
      <c r="A23" s="216">
        <v>71</v>
      </c>
      <c r="B23" s="212">
        <f>'Z71'!$B$16</f>
        <v>0</v>
      </c>
      <c r="C23" s="207">
        <f>'Z71'!$C$16</f>
        <v>38</v>
      </c>
      <c r="D23" s="206">
        <f>'Z71'!$D$16</f>
        <v>73</v>
      </c>
      <c r="E23" s="210">
        <f>'Z71'!$E$16</f>
        <v>2550</v>
      </c>
      <c r="F23" s="205">
        <f>'Z71'!$F$16</f>
        <v>449</v>
      </c>
      <c r="G23" s="206">
        <f>'Z71'!$G$16</f>
        <v>170</v>
      </c>
      <c r="H23" s="210">
        <f>'Z71'!$H$16</f>
        <v>0</v>
      </c>
      <c r="I23" s="205">
        <f>'Z71'!$I$16</f>
        <v>0</v>
      </c>
      <c r="J23" s="211">
        <f>'Z71'!$J$16</f>
        <v>250</v>
      </c>
    </row>
    <row r="24" spans="1:10" ht="13.5" thickBot="1">
      <c r="A24" s="216">
        <v>72</v>
      </c>
      <c r="B24" s="212">
        <f>'Z72'!$B$16</f>
        <v>3800</v>
      </c>
      <c r="C24" s="207">
        <f>'Z72'!$C$16</f>
        <v>0</v>
      </c>
      <c r="D24" s="206">
        <f>'Z72'!$D$16</f>
        <v>448</v>
      </c>
      <c r="E24" s="210">
        <f>'Z72'!$E$16</f>
        <v>3540</v>
      </c>
      <c r="F24" s="205">
        <f>'Z72'!$F$16</f>
        <v>339</v>
      </c>
      <c r="G24" s="206">
        <f>'Z72'!$G$16</f>
        <v>1718</v>
      </c>
      <c r="H24" s="210">
        <f>'Z72'!$H$16</f>
        <v>0</v>
      </c>
      <c r="I24" s="205">
        <f>'Z72'!$I$16</f>
        <v>0</v>
      </c>
      <c r="J24" s="211">
        <f>'Z72'!$J$16</f>
        <v>0</v>
      </c>
    </row>
    <row r="25" spans="1:10" ht="13.5" thickBot="1">
      <c r="A25" s="2" t="s">
        <v>23</v>
      </c>
      <c r="B25" s="217">
        <f aca="true" t="shared" si="0" ref="B25:J25">SUM(B6:B24)</f>
        <v>167865</v>
      </c>
      <c r="C25" s="218">
        <f t="shared" si="0"/>
        <v>10589</v>
      </c>
      <c r="D25" s="217">
        <f t="shared" si="0"/>
        <v>28002</v>
      </c>
      <c r="E25" s="217">
        <f t="shared" si="0"/>
        <v>233402</v>
      </c>
      <c r="F25" s="217">
        <f t="shared" si="0"/>
        <v>15308</v>
      </c>
      <c r="G25" s="217">
        <f t="shared" si="0"/>
        <v>20666</v>
      </c>
      <c r="H25" s="217">
        <f t="shared" si="0"/>
        <v>16812</v>
      </c>
      <c r="I25" s="217">
        <f t="shared" si="0"/>
        <v>679</v>
      </c>
      <c r="J25" s="218">
        <f t="shared" si="0"/>
        <v>4198</v>
      </c>
    </row>
    <row r="26" ht="13.5" thickBot="1"/>
    <row r="27" spans="1:10" ht="12.75" customHeight="1">
      <c r="A27" s="403" t="s">
        <v>22</v>
      </c>
      <c r="B27" s="412" t="s">
        <v>12</v>
      </c>
      <c r="C27" s="408"/>
      <c r="D27" s="413"/>
      <c r="E27" s="412" t="s">
        <v>11</v>
      </c>
      <c r="F27" s="408"/>
      <c r="G27" s="413"/>
      <c r="H27" s="412" t="s">
        <v>41</v>
      </c>
      <c r="I27" s="408"/>
      <c r="J27" s="413"/>
    </row>
    <row r="28" spans="1:10" ht="13.5" customHeight="1" thickBot="1">
      <c r="A28" s="404"/>
      <c r="B28" s="190" t="s">
        <v>1</v>
      </c>
      <c r="C28" s="191" t="s">
        <v>2</v>
      </c>
      <c r="D28" s="192" t="s">
        <v>3</v>
      </c>
      <c r="E28" s="193" t="s">
        <v>1</v>
      </c>
      <c r="F28" s="191" t="s">
        <v>2</v>
      </c>
      <c r="G28" s="194" t="s">
        <v>3</v>
      </c>
      <c r="H28" s="190" t="s">
        <v>1</v>
      </c>
      <c r="I28" s="191" t="s">
        <v>2</v>
      </c>
      <c r="J28" s="192" t="s">
        <v>3</v>
      </c>
    </row>
    <row r="29" spans="1:10" ht="13.5" customHeight="1">
      <c r="A29" s="219">
        <v>11</v>
      </c>
      <c r="B29" s="201">
        <f>'Z11'!$B$30</f>
        <v>18465</v>
      </c>
      <c r="C29" s="198">
        <f>'Z11'!$C$30</f>
        <v>0</v>
      </c>
      <c r="D29" s="200">
        <f>'Z11'!$D$30</f>
        <v>346</v>
      </c>
      <c r="E29" s="220">
        <f>'Z11'!$E$30</f>
        <v>7270</v>
      </c>
      <c r="F29" s="221">
        <f>'Z11'!$F$30</f>
        <v>0</v>
      </c>
      <c r="G29" s="222">
        <f>'Z11'!$G$30</f>
        <v>260</v>
      </c>
      <c r="H29" s="220">
        <f>'Z11'!$H$30</f>
        <v>21900</v>
      </c>
      <c r="I29" s="221">
        <f>'Z11'!$I$30</f>
        <v>900</v>
      </c>
      <c r="J29" s="222">
        <f>'Z11'!$J$30</f>
        <v>70</v>
      </c>
    </row>
    <row r="30" spans="1:10" ht="13.5" customHeight="1">
      <c r="A30" s="216">
        <v>12</v>
      </c>
      <c r="B30" s="212">
        <f>'Z12'!$B$30</f>
        <v>10600</v>
      </c>
      <c r="C30" s="205">
        <f>'Z12'!$C$30</f>
        <v>0</v>
      </c>
      <c r="D30" s="206">
        <f>'Z12'!$D$30</f>
        <v>1632</v>
      </c>
      <c r="E30" s="212">
        <f>'Z12'!$E$30</f>
        <v>1000</v>
      </c>
      <c r="F30" s="205">
        <f>'Z12'!$F$30</f>
        <v>0</v>
      </c>
      <c r="G30" s="206">
        <f>'Z12'!$G$30</f>
        <v>180</v>
      </c>
      <c r="H30" s="212">
        <f>'Z12'!$H$30</f>
        <v>976</v>
      </c>
      <c r="I30" s="205">
        <f>'Z12'!$I$30</f>
        <v>0</v>
      </c>
      <c r="J30" s="206">
        <f>'Z12'!$J$30</f>
        <v>145</v>
      </c>
    </row>
    <row r="31" spans="1:10" ht="13.5" customHeight="1">
      <c r="A31" s="216">
        <v>13</v>
      </c>
      <c r="B31" s="212">
        <f>'Z13'!$B$30</f>
        <v>25959</v>
      </c>
      <c r="C31" s="205">
        <f>'Z13'!$C$30</f>
        <v>26221</v>
      </c>
      <c r="D31" s="206">
        <f>'Z13'!$D$30</f>
        <v>6846</v>
      </c>
      <c r="E31" s="212">
        <f>'Z13'!$E$30</f>
        <v>0</v>
      </c>
      <c r="F31" s="205">
        <f>'Z13'!$F$30</f>
        <v>0</v>
      </c>
      <c r="G31" s="206">
        <f>'Z13'!$G$30</f>
        <v>0</v>
      </c>
      <c r="H31" s="212">
        <f>'Z13'!$H$30</f>
        <v>12766</v>
      </c>
      <c r="I31" s="205">
        <f>'Z13'!$I$30</f>
        <v>0</v>
      </c>
      <c r="J31" s="206">
        <f>'Z13'!$J$30</f>
        <v>1248</v>
      </c>
    </row>
    <row r="32" spans="1:10" ht="13.5" customHeight="1">
      <c r="A32" s="216">
        <v>21</v>
      </c>
      <c r="B32" s="212">
        <f>'Z21'!$B$30</f>
        <v>3450</v>
      </c>
      <c r="C32" s="205">
        <f>'Z21'!$C$30</f>
        <v>0</v>
      </c>
      <c r="D32" s="206">
        <f>'Z21'!$D$30</f>
        <v>0</v>
      </c>
      <c r="E32" s="212">
        <f>'Z21'!$E$30</f>
        <v>2967</v>
      </c>
      <c r="F32" s="205">
        <f>'Z21'!$F$30</f>
        <v>220</v>
      </c>
      <c r="G32" s="206">
        <f>'Z21'!$G$30</f>
        <v>40</v>
      </c>
      <c r="H32" s="212">
        <f>'Z21'!$H$30</f>
        <v>4184</v>
      </c>
      <c r="I32" s="205">
        <f>'Z21'!$I$30</f>
        <v>0</v>
      </c>
      <c r="J32" s="206">
        <f>'Z21'!$J$30</f>
        <v>50</v>
      </c>
    </row>
    <row r="33" spans="1:10" ht="13.5" customHeight="1">
      <c r="A33" s="216">
        <v>22</v>
      </c>
      <c r="B33" s="212">
        <f>'Z22'!$B$30</f>
        <v>9000</v>
      </c>
      <c r="C33" s="205">
        <f>'Z22'!$C$30</f>
        <v>0</v>
      </c>
      <c r="D33" s="206">
        <f>'Z22'!$D$30</f>
        <v>534</v>
      </c>
      <c r="E33" s="212">
        <f>'Z22'!$E$30</f>
        <v>9314</v>
      </c>
      <c r="F33" s="205">
        <f>'Z22'!$F$30</f>
        <v>0</v>
      </c>
      <c r="G33" s="206">
        <f>'Z22'!$G$30</f>
        <v>200</v>
      </c>
      <c r="H33" s="212">
        <f>'Z22'!$H$30</f>
        <v>19800</v>
      </c>
      <c r="I33" s="205">
        <f>'Z22'!$I$30</f>
        <v>0</v>
      </c>
      <c r="J33" s="206">
        <f>'Z22'!$J$30</f>
        <v>481</v>
      </c>
    </row>
    <row r="34" spans="1:10" ht="13.5" customHeight="1">
      <c r="A34" s="216">
        <v>23</v>
      </c>
      <c r="B34" s="212">
        <f>'Z23'!$B$30</f>
        <v>200</v>
      </c>
      <c r="C34" s="205">
        <f>'Z23'!$C$30</f>
        <v>0</v>
      </c>
      <c r="D34" s="206">
        <f>'Z23'!$D$30</f>
        <v>10</v>
      </c>
      <c r="E34" s="212">
        <f>'Z23'!$E$30</f>
        <v>2315</v>
      </c>
      <c r="F34" s="205">
        <f>'Z23'!$F$30</f>
        <v>417</v>
      </c>
      <c r="G34" s="206">
        <f>'Z23'!$G$30</f>
        <v>420</v>
      </c>
      <c r="H34" s="212">
        <f>'Z23'!$H$30</f>
        <v>2100</v>
      </c>
      <c r="I34" s="205">
        <f>'Z23'!$I$30</f>
        <v>389</v>
      </c>
      <c r="J34" s="206">
        <f>'Z23'!$J$30</f>
        <v>105</v>
      </c>
    </row>
    <row r="35" spans="1:10" ht="13.5" customHeight="1">
      <c r="A35" s="223">
        <v>31</v>
      </c>
      <c r="B35" s="212">
        <f>'Z31'!$B$30</f>
        <v>11250</v>
      </c>
      <c r="C35" s="205">
        <f>'Z31'!$C$30</f>
        <v>171</v>
      </c>
      <c r="D35" s="206">
        <f>'Z31'!$D$30</f>
        <v>818</v>
      </c>
      <c r="E35" s="212">
        <f>'Z31'!$E$30</f>
        <v>3000</v>
      </c>
      <c r="F35" s="205">
        <f>'Z31'!$F$30</f>
        <v>290</v>
      </c>
      <c r="G35" s="206">
        <f>'Z31'!$G$30</f>
        <v>240</v>
      </c>
      <c r="H35" s="212">
        <f>'Z31'!$H$30</f>
        <v>2900</v>
      </c>
      <c r="I35" s="205">
        <f>'Z31'!$I$30</f>
        <v>5</v>
      </c>
      <c r="J35" s="206">
        <f>'Z31'!$J$30</f>
        <v>413</v>
      </c>
    </row>
    <row r="36" spans="1:10" ht="13.5" customHeight="1">
      <c r="A36" s="224">
        <v>32</v>
      </c>
      <c r="B36" s="212">
        <f>'Z32'!$B$30</f>
        <v>3300</v>
      </c>
      <c r="C36" s="205">
        <f>'Z32'!$C$30</f>
        <v>0</v>
      </c>
      <c r="D36" s="206">
        <f>'Z32'!$D$30</f>
        <v>650</v>
      </c>
      <c r="E36" s="212">
        <f>'Z32'!$E$30</f>
        <v>10150</v>
      </c>
      <c r="F36" s="205">
        <f>'Z32'!$F$30</f>
        <v>0</v>
      </c>
      <c r="G36" s="206">
        <f>'Z32'!$G$30</f>
        <v>1108</v>
      </c>
      <c r="H36" s="212">
        <f>'Z32'!$H$30</f>
        <v>1600</v>
      </c>
      <c r="I36" s="205">
        <f>'Z32'!$I$30</f>
        <v>0</v>
      </c>
      <c r="J36" s="206">
        <f>'Z32'!$J$30</f>
        <v>6</v>
      </c>
    </row>
    <row r="37" spans="1:10" ht="12.75">
      <c r="A37" s="216">
        <v>33</v>
      </c>
      <c r="B37" s="212">
        <f>'Z33'!$B$30</f>
        <v>4957</v>
      </c>
      <c r="C37" s="205">
        <f>'Z33'!$C$30</f>
        <v>0</v>
      </c>
      <c r="D37" s="206">
        <f>'Z33'!$D$30</f>
        <v>255</v>
      </c>
      <c r="E37" s="212">
        <f>'Z33'!$E$30</f>
        <v>4348</v>
      </c>
      <c r="F37" s="205">
        <f>'Z33'!$F$30</f>
        <v>0</v>
      </c>
      <c r="G37" s="206">
        <f>'Z33'!$G$30</f>
        <v>408</v>
      </c>
      <c r="H37" s="212">
        <f>'Z33'!$H$30</f>
        <v>11401</v>
      </c>
      <c r="I37" s="205">
        <f>'Z33'!$I$30</f>
        <v>0</v>
      </c>
      <c r="J37" s="206">
        <f>'Z33'!$J$30</f>
        <v>1135</v>
      </c>
    </row>
    <row r="38" spans="1:10" ht="12.75">
      <c r="A38" s="225">
        <v>41</v>
      </c>
      <c r="B38" s="212">
        <f>'Z41'!$B$30</f>
        <v>7664</v>
      </c>
      <c r="C38" s="205">
        <f>'Z41'!$C$30</f>
        <v>1200</v>
      </c>
      <c r="D38" s="206">
        <f>'Z41'!$D$30</f>
        <v>439</v>
      </c>
      <c r="E38" s="212">
        <f>'Z41'!$E$30</f>
        <v>5540</v>
      </c>
      <c r="F38" s="205">
        <f>'Z41'!$F$30</f>
        <v>0</v>
      </c>
      <c r="G38" s="206">
        <f>'Z41'!$G$30</f>
        <v>139</v>
      </c>
      <c r="H38" s="212">
        <f>'Z41'!$H$30</f>
        <v>1953</v>
      </c>
      <c r="I38" s="205">
        <f>'Z41'!$I$30</f>
        <v>0</v>
      </c>
      <c r="J38" s="206">
        <f>'Z41'!$J$30</f>
        <v>119</v>
      </c>
    </row>
    <row r="39" spans="1:10" ht="12.75">
      <c r="A39" s="226">
        <v>42</v>
      </c>
      <c r="B39" s="212">
        <f>'Z42'!$B$30</f>
        <v>2615</v>
      </c>
      <c r="C39" s="205">
        <f>'Z42'!$C$30</f>
        <v>0</v>
      </c>
      <c r="D39" s="206">
        <f>'Z42'!$D$30</f>
        <v>165</v>
      </c>
      <c r="E39" s="212">
        <f>'Z42'!$E$30</f>
        <v>0</v>
      </c>
      <c r="F39" s="205">
        <f>'Z42'!$F$30</f>
        <v>1612</v>
      </c>
      <c r="G39" s="206">
        <f>'Z42'!$G$30</f>
        <v>534</v>
      </c>
      <c r="H39" s="212">
        <f>'Z42'!$H$30</f>
        <v>2550</v>
      </c>
      <c r="I39" s="205">
        <f>'Z42'!$I$30</f>
        <v>0</v>
      </c>
      <c r="J39" s="206">
        <f>'Z42'!$J$30</f>
        <v>162</v>
      </c>
    </row>
    <row r="40" spans="1:10" ht="12.75">
      <c r="A40" s="216">
        <v>51</v>
      </c>
      <c r="B40" s="212">
        <f>'Z51'!$B$30</f>
        <v>16300</v>
      </c>
      <c r="C40" s="205">
        <f>'Z51'!$C$30</f>
        <v>0</v>
      </c>
      <c r="D40" s="206">
        <f>'Z51'!$D$30</f>
        <v>2324</v>
      </c>
      <c r="E40" s="212">
        <f>'Z51'!$E$30</f>
        <v>0</v>
      </c>
      <c r="F40" s="205">
        <f>'Z51'!$F$30</f>
        <v>0</v>
      </c>
      <c r="G40" s="206">
        <f>'Z51'!$G$30</f>
        <v>0</v>
      </c>
      <c r="H40" s="212">
        <f>'Z51'!$H$30</f>
        <v>5700</v>
      </c>
      <c r="I40" s="205">
        <f>'Z51'!$I$30</f>
        <v>0</v>
      </c>
      <c r="J40" s="206">
        <f>'Z51'!$J$30</f>
        <v>450</v>
      </c>
    </row>
    <row r="41" spans="1:10" ht="12.75">
      <c r="A41" s="216">
        <v>52</v>
      </c>
      <c r="B41" s="212">
        <f>'Z52'!$B$30</f>
        <v>2000</v>
      </c>
      <c r="C41" s="205">
        <f>'Z52'!$C$30</f>
        <v>0</v>
      </c>
      <c r="D41" s="206">
        <f>'Z52'!$D$30</f>
        <v>305</v>
      </c>
      <c r="E41" s="212">
        <f>'Z52'!$E$30</f>
        <v>200</v>
      </c>
      <c r="F41" s="205">
        <f>'Z52'!$F$30</f>
        <v>0</v>
      </c>
      <c r="G41" s="206">
        <f>'Z52'!$G$30</f>
        <v>1986</v>
      </c>
      <c r="H41" s="212">
        <f>'Z52'!$H$30</f>
        <v>4874</v>
      </c>
      <c r="I41" s="205">
        <f>'Z52'!$I$30</f>
        <v>0</v>
      </c>
      <c r="J41" s="206">
        <f>'Z52'!$J$30</f>
        <v>208</v>
      </c>
    </row>
    <row r="42" spans="1:10" ht="12.75">
      <c r="A42" s="216">
        <v>53</v>
      </c>
      <c r="B42" s="212">
        <f>'Z53'!$B$30</f>
        <v>9800</v>
      </c>
      <c r="C42" s="205">
        <f>'Z53'!$C$30</f>
        <v>0</v>
      </c>
      <c r="D42" s="206">
        <f>'Z53'!$D$30</f>
        <v>290</v>
      </c>
      <c r="E42" s="212">
        <f>'Z53'!$E$30</f>
        <v>25850</v>
      </c>
      <c r="F42" s="205">
        <f>'Z53'!$F$30</f>
        <v>0</v>
      </c>
      <c r="G42" s="206">
        <f>'Z53'!$G$30</f>
        <v>2767</v>
      </c>
      <c r="H42" s="212">
        <f>'Z53'!$H$30</f>
        <v>13559</v>
      </c>
      <c r="I42" s="205">
        <f>'Z53'!$I$30</f>
        <v>0</v>
      </c>
      <c r="J42" s="206">
        <f>'Z53'!$J$30</f>
        <v>479</v>
      </c>
    </row>
    <row r="43" spans="1:10" ht="12.75">
      <c r="A43" s="216">
        <v>54</v>
      </c>
      <c r="B43" s="212">
        <f>'Z54'!$B$30</f>
        <v>23000</v>
      </c>
      <c r="C43" s="205">
        <f>'Z54'!$C$30</f>
        <v>0</v>
      </c>
      <c r="D43" s="206">
        <f>'Z54'!$D$30</f>
        <v>1413</v>
      </c>
      <c r="E43" s="212">
        <f>'Z54'!$E$30</f>
        <v>7000</v>
      </c>
      <c r="F43" s="205">
        <f>'Z54'!$F$30</f>
        <v>0</v>
      </c>
      <c r="G43" s="206">
        <f>'Z54'!$G$30</f>
        <v>1270</v>
      </c>
      <c r="H43" s="212">
        <f>'Z54'!$H$30</f>
        <v>18140</v>
      </c>
      <c r="I43" s="205">
        <f>'Z54'!$I$30</f>
        <v>0</v>
      </c>
      <c r="J43" s="206">
        <f>'Z54'!$J$30</f>
        <v>894</v>
      </c>
    </row>
    <row r="44" spans="1:10" ht="12.75">
      <c r="A44" s="227">
        <v>61</v>
      </c>
      <c r="B44" s="212">
        <f>'Z61'!$B$30</f>
        <v>3250</v>
      </c>
      <c r="C44" s="205">
        <f>'Z61'!$C$30</f>
        <v>0</v>
      </c>
      <c r="D44" s="206">
        <f>'Z61'!$D$30</f>
        <v>479</v>
      </c>
      <c r="E44" s="212">
        <f>'Z61'!$E$30</f>
        <v>0</v>
      </c>
      <c r="F44" s="205">
        <f>'Z61'!$F$30</f>
        <v>0</v>
      </c>
      <c r="G44" s="206">
        <f>'Z61'!$G$30</f>
        <v>382</v>
      </c>
      <c r="H44" s="212">
        <f>'Z61'!$H$30</f>
        <v>6550</v>
      </c>
      <c r="I44" s="205">
        <f>'Z61'!$I$30</f>
        <v>50</v>
      </c>
      <c r="J44" s="206">
        <f>'Z61'!$J$30</f>
        <v>1244</v>
      </c>
    </row>
    <row r="45" spans="1:10" ht="12.75">
      <c r="A45" s="227">
        <v>62</v>
      </c>
      <c r="B45" s="212">
        <f>'Z62'!$B$30</f>
        <v>36582</v>
      </c>
      <c r="C45" s="205">
        <f>'Z62'!$C$30</f>
        <v>60</v>
      </c>
      <c r="D45" s="206">
        <f>'Z62'!$D$30</f>
        <v>2161</v>
      </c>
      <c r="E45" s="212">
        <f>'Z62'!$E$30</f>
        <v>11296</v>
      </c>
      <c r="F45" s="205">
        <f>'Z62'!$F$30</f>
        <v>0</v>
      </c>
      <c r="G45" s="206">
        <f>'Z62'!$G$30</f>
        <v>385</v>
      </c>
      <c r="H45" s="212">
        <f>'Z62'!$H$30</f>
        <v>26069</v>
      </c>
      <c r="I45" s="205">
        <f>'Z62'!$I$30</f>
        <v>0</v>
      </c>
      <c r="J45" s="206">
        <f>'Z62'!$J$30</f>
        <v>2907</v>
      </c>
    </row>
    <row r="46" spans="1:10" ht="12.75">
      <c r="A46" s="227">
        <v>71</v>
      </c>
      <c r="B46" s="212">
        <f>'Z71'!$B$30</f>
        <v>13000</v>
      </c>
      <c r="C46" s="205">
        <f>'Z71'!$C$30</f>
        <v>5170</v>
      </c>
      <c r="D46" s="206">
        <f>'Z71'!$D$30</f>
        <v>700</v>
      </c>
      <c r="E46" s="212">
        <f>'Z71'!$E$30</f>
        <v>0</v>
      </c>
      <c r="F46" s="205">
        <f>'Z71'!$F$30</f>
        <v>0</v>
      </c>
      <c r="G46" s="206">
        <f>'Z71'!$G$30</f>
        <v>12</v>
      </c>
      <c r="H46" s="212">
        <f>'Z71'!$H$30</f>
        <v>3388</v>
      </c>
      <c r="I46" s="205">
        <f>'Z71'!$I$30</f>
        <v>0</v>
      </c>
      <c r="J46" s="206">
        <f>'Z71'!$J$30</f>
        <v>12</v>
      </c>
    </row>
    <row r="47" spans="1:10" ht="13.5" thickBot="1">
      <c r="A47" s="227">
        <v>72</v>
      </c>
      <c r="B47" s="212">
        <f>'Z72'!$B$30</f>
        <v>19900</v>
      </c>
      <c r="C47" s="205">
        <f>'Z72'!$C$30</f>
        <v>0</v>
      </c>
      <c r="D47" s="206">
        <f>'Z72'!$D$30</f>
        <v>2436</v>
      </c>
      <c r="E47" s="212">
        <f>'Z72'!$E$30</f>
        <v>3000</v>
      </c>
      <c r="F47" s="205">
        <f>'Z72'!$F$30</f>
        <v>0</v>
      </c>
      <c r="G47" s="206">
        <f>'Z72'!$G$30</f>
        <v>389</v>
      </c>
      <c r="H47" s="212">
        <f>'Z72'!$H$30</f>
        <v>4500</v>
      </c>
      <c r="I47" s="205">
        <f>'Z72'!$I$30</f>
        <v>0</v>
      </c>
      <c r="J47" s="206">
        <f>'Z72'!$J$30</f>
        <v>473</v>
      </c>
    </row>
    <row r="48" spans="1:10" ht="13.5" thickBot="1">
      <c r="A48" s="2" t="s">
        <v>23</v>
      </c>
      <c r="B48" s="217">
        <f aca="true" t="shared" si="1" ref="B48:J48">SUM(B29:B47)</f>
        <v>221292</v>
      </c>
      <c r="C48" s="228">
        <f t="shared" si="1"/>
        <v>32822</v>
      </c>
      <c r="D48" s="229">
        <f t="shared" si="1"/>
        <v>21803</v>
      </c>
      <c r="E48" s="217">
        <f t="shared" si="1"/>
        <v>93250</v>
      </c>
      <c r="F48" s="228">
        <f t="shared" si="1"/>
        <v>2539</v>
      </c>
      <c r="G48" s="230">
        <f t="shared" si="1"/>
        <v>10720</v>
      </c>
      <c r="H48" s="217">
        <f t="shared" si="1"/>
        <v>164910</v>
      </c>
      <c r="I48" s="228">
        <f t="shared" si="1"/>
        <v>1344</v>
      </c>
      <c r="J48" s="230">
        <f t="shared" si="1"/>
        <v>10601</v>
      </c>
    </row>
    <row r="49" ht="13.5" thickBot="1"/>
    <row r="50" spans="1:10" ht="12.75" customHeight="1">
      <c r="A50" s="403" t="s">
        <v>22</v>
      </c>
      <c r="B50" s="412" t="s">
        <v>42</v>
      </c>
      <c r="C50" s="408"/>
      <c r="D50" s="413"/>
      <c r="E50" s="412" t="s">
        <v>43</v>
      </c>
      <c r="F50" s="408"/>
      <c r="G50" s="413"/>
      <c r="H50" s="414"/>
      <c r="I50" s="415"/>
      <c r="J50" s="415"/>
    </row>
    <row r="51" spans="1:10" ht="13.5" customHeight="1" thickBot="1">
      <c r="A51" s="404"/>
      <c r="B51" s="190" t="s">
        <v>1</v>
      </c>
      <c r="C51" s="191" t="s">
        <v>2</v>
      </c>
      <c r="D51" s="192" t="s">
        <v>3</v>
      </c>
      <c r="E51" s="193" t="s">
        <v>1</v>
      </c>
      <c r="F51" s="191" t="s">
        <v>2</v>
      </c>
      <c r="G51" s="194" t="s">
        <v>3</v>
      </c>
      <c r="H51" s="231"/>
      <c r="I51" s="232"/>
      <c r="J51" s="232"/>
    </row>
    <row r="52" spans="1:10" ht="13.5" customHeight="1">
      <c r="A52" s="196">
        <v>11</v>
      </c>
      <c r="B52" s="220">
        <f>'Z11'!$B$44</f>
        <v>7339</v>
      </c>
      <c r="C52" s="221">
        <f>'Z11'!$C$44</f>
        <v>0</v>
      </c>
      <c r="D52" s="200">
        <f>'Z11'!$D$44</f>
        <v>117</v>
      </c>
      <c r="E52" s="197">
        <f>'Z11'!$E$44</f>
        <v>0</v>
      </c>
      <c r="F52" s="198">
        <f>'Z11'!$F$44</f>
        <v>0</v>
      </c>
      <c r="G52" s="200">
        <f>'Z11'!$G$44</f>
        <v>229</v>
      </c>
      <c r="H52" s="208"/>
      <c r="I52" s="233"/>
      <c r="J52" s="233"/>
    </row>
    <row r="53" spans="1:10" ht="13.5" customHeight="1">
      <c r="A53" s="203">
        <v>12</v>
      </c>
      <c r="B53" s="212">
        <f>'Z12'!$B$44</f>
        <v>1570</v>
      </c>
      <c r="C53" s="205">
        <f>'Z12'!$C$44</f>
        <v>0</v>
      </c>
      <c r="D53" s="206">
        <f>'Z12'!$D$44</f>
        <v>147</v>
      </c>
      <c r="E53" s="212">
        <f>'Z12'!$E$44</f>
        <v>0</v>
      </c>
      <c r="F53" s="205">
        <f>'Z12'!$F$44</f>
        <v>300</v>
      </c>
      <c r="G53" s="206">
        <f>'Z12'!$G$44</f>
        <v>100</v>
      </c>
      <c r="H53" s="208"/>
      <c r="I53" s="233"/>
      <c r="J53" s="233"/>
    </row>
    <row r="54" spans="1:10" ht="13.5" customHeight="1">
      <c r="A54" s="203">
        <v>13</v>
      </c>
      <c r="B54" s="212">
        <f>'Z13'!$B$44</f>
        <v>7411</v>
      </c>
      <c r="C54" s="205">
        <f>'Z13'!$C$44</f>
        <v>1033</v>
      </c>
      <c r="D54" s="206">
        <f>'Z13'!$D$44</f>
        <v>375</v>
      </c>
      <c r="E54" s="212">
        <f>'Z13'!$E$44</f>
        <v>0</v>
      </c>
      <c r="F54" s="205">
        <f>'Z13'!$F$44</f>
        <v>0</v>
      </c>
      <c r="G54" s="206">
        <f>'Z13'!$G$44</f>
        <v>0</v>
      </c>
      <c r="H54" s="208"/>
      <c r="I54" s="233"/>
      <c r="J54" s="233"/>
    </row>
    <row r="55" spans="1:10" ht="13.5" customHeight="1">
      <c r="A55" s="203">
        <v>21</v>
      </c>
      <c r="B55" s="212">
        <f>'Z21'!$B$44</f>
        <v>2620</v>
      </c>
      <c r="C55" s="205">
        <f>'Z21'!$C$44</f>
        <v>1550</v>
      </c>
      <c r="D55" s="206">
        <f>'Z21'!$D$44</f>
        <v>1997</v>
      </c>
      <c r="E55" s="212">
        <f>'Z21'!$E$44</f>
        <v>0</v>
      </c>
      <c r="F55" s="205">
        <f>'Z21'!$F$44</f>
        <v>0</v>
      </c>
      <c r="G55" s="206">
        <f>'Z21'!$G$44</f>
        <v>175</v>
      </c>
      <c r="H55" s="208"/>
      <c r="I55" s="233"/>
      <c r="J55" s="233"/>
    </row>
    <row r="56" spans="1:10" ht="13.5" customHeight="1">
      <c r="A56" s="213">
        <v>22</v>
      </c>
      <c r="B56" s="212">
        <f>'Z22'!$B$44</f>
        <v>971</v>
      </c>
      <c r="C56" s="205">
        <f>'Z22'!$C$44</f>
        <v>0</v>
      </c>
      <c r="D56" s="206">
        <f>'Z22'!$D$44</f>
        <v>0</v>
      </c>
      <c r="E56" s="212">
        <f>'Z22'!$E$44</f>
        <v>0</v>
      </c>
      <c r="F56" s="205">
        <f>'Z22'!$F$44</f>
        <v>0</v>
      </c>
      <c r="G56" s="206">
        <f>'Z22'!$G$44</f>
        <v>0</v>
      </c>
      <c r="H56" s="208"/>
      <c r="I56" s="233"/>
      <c r="J56" s="233"/>
    </row>
    <row r="57" spans="1:10" ht="13.5" customHeight="1">
      <c r="A57" s="203">
        <v>23</v>
      </c>
      <c r="B57" s="212">
        <f>'Z23'!$B$44</f>
        <v>2050</v>
      </c>
      <c r="C57" s="205">
        <f>'Z23'!$C$44</f>
        <v>543</v>
      </c>
      <c r="D57" s="206">
        <f>'Z23'!$D$44</f>
        <v>210</v>
      </c>
      <c r="E57" s="212">
        <f>'Z23'!$E$44</f>
        <v>400</v>
      </c>
      <c r="F57" s="205">
        <f>'Z23'!$F$44</f>
        <v>0</v>
      </c>
      <c r="G57" s="206">
        <f>'Z23'!$G$44</f>
        <v>250</v>
      </c>
      <c r="H57" s="208"/>
      <c r="I57" s="233"/>
      <c r="J57" s="233"/>
    </row>
    <row r="58" spans="1:10" ht="13.5" customHeight="1">
      <c r="A58" s="214">
        <v>31</v>
      </c>
      <c r="B58" s="212">
        <f>'Z31'!$B$44</f>
        <v>200</v>
      </c>
      <c r="C58" s="205">
        <f>'Z31'!$C$44</f>
        <v>0</v>
      </c>
      <c r="D58" s="206">
        <f>'Z31'!$D$44</f>
        <v>50</v>
      </c>
      <c r="E58" s="212">
        <f>'Z31'!$E$44</f>
        <v>1000</v>
      </c>
      <c r="F58" s="205">
        <f>'Z31'!$F$44</f>
        <v>0</v>
      </c>
      <c r="G58" s="206">
        <f>'Z31'!$G$44</f>
        <v>0</v>
      </c>
      <c r="H58" s="208"/>
      <c r="I58" s="233"/>
      <c r="J58" s="233"/>
    </row>
    <row r="59" spans="1:10" ht="13.5" customHeight="1">
      <c r="A59" s="214">
        <v>32</v>
      </c>
      <c r="B59" s="212">
        <f>'Z32'!$B$44</f>
        <v>4000</v>
      </c>
      <c r="C59" s="205">
        <f>'Z32'!$C$44</f>
        <v>0</v>
      </c>
      <c r="D59" s="206">
        <f>'Z32'!$D$44</f>
        <v>252</v>
      </c>
      <c r="E59" s="212">
        <f>'Z32'!$E$44</f>
        <v>0</v>
      </c>
      <c r="F59" s="205">
        <f>'Z32'!$F$44</f>
        <v>0</v>
      </c>
      <c r="G59" s="206">
        <f>'Z32'!$G$44</f>
        <v>0</v>
      </c>
      <c r="H59" s="208"/>
      <c r="I59" s="233"/>
      <c r="J59" s="233"/>
    </row>
    <row r="60" spans="1:10" ht="12.75">
      <c r="A60" s="203">
        <v>33</v>
      </c>
      <c r="B60" s="212">
        <f>'Z33'!$B$44</f>
        <v>1800</v>
      </c>
      <c r="C60" s="205">
        <f>'Z33'!$C$44</f>
        <v>0</v>
      </c>
      <c r="D60" s="206">
        <f>'Z33'!$D$44</f>
        <v>430</v>
      </c>
      <c r="E60" s="212">
        <f>'Z33'!$E$44</f>
        <v>300</v>
      </c>
      <c r="F60" s="205">
        <f>'Z33'!$F$44</f>
        <v>0</v>
      </c>
      <c r="G60" s="206">
        <f>'Z33'!$G$44</f>
        <v>10</v>
      </c>
      <c r="H60" s="208"/>
      <c r="I60" s="233"/>
      <c r="J60" s="233"/>
    </row>
    <row r="61" spans="1:10" ht="13.5" customHeight="1">
      <c r="A61" s="203">
        <v>41</v>
      </c>
      <c r="B61" s="212">
        <f>'Z41'!$B$44</f>
        <v>400</v>
      </c>
      <c r="C61" s="205">
        <f>'Z41'!$C$44</f>
        <v>410</v>
      </c>
      <c r="D61" s="206">
        <f>'Z41'!$D$44</f>
        <v>103</v>
      </c>
      <c r="E61" s="212">
        <f>'Z41'!$E$44</f>
        <v>683</v>
      </c>
      <c r="F61" s="205">
        <f>'Z41'!$F$44</f>
        <v>0</v>
      </c>
      <c r="G61" s="206">
        <f>'Z41'!$G$44</f>
        <v>145</v>
      </c>
      <c r="H61" s="208"/>
      <c r="I61" s="233"/>
      <c r="J61" s="233"/>
    </row>
    <row r="62" spans="1:10" ht="13.5" customHeight="1">
      <c r="A62" s="203">
        <v>42</v>
      </c>
      <c r="B62" s="212">
        <f>'Z42'!$B$44</f>
        <v>3550</v>
      </c>
      <c r="C62" s="205">
        <f>'Z42'!$C$44</f>
        <v>0</v>
      </c>
      <c r="D62" s="206">
        <f>'Z42'!$D$44</f>
        <v>440</v>
      </c>
      <c r="E62" s="212">
        <f>'Z42'!$E$44</f>
        <v>0</v>
      </c>
      <c r="F62" s="205">
        <f>'Z42'!$F$44</f>
        <v>0</v>
      </c>
      <c r="G62" s="206">
        <f>'Z42'!$G$44</f>
        <v>412</v>
      </c>
      <c r="H62" s="208"/>
      <c r="I62" s="233"/>
      <c r="J62" s="233"/>
    </row>
    <row r="63" spans="1:10" ht="13.5" customHeight="1">
      <c r="A63" s="214">
        <v>51</v>
      </c>
      <c r="B63" s="212">
        <f>'Z51'!$B$44</f>
        <v>4848</v>
      </c>
      <c r="C63" s="205">
        <f>'Z51'!$C$44</f>
        <v>0</v>
      </c>
      <c r="D63" s="206">
        <f>'Z51'!$D$44</f>
        <v>1001</v>
      </c>
      <c r="E63" s="212">
        <f>'Z51'!$E$44</f>
        <v>780</v>
      </c>
      <c r="F63" s="205">
        <f>'Z51'!$F$44</f>
        <v>0</v>
      </c>
      <c r="G63" s="206">
        <f>'Z51'!$G$44</f>
        <v>70</v>
      </c>
      <c r="H63" s="208"/>
      <c r="I63" s="233"/>
      <c r="J63" s="233"/>
    </row>
    <row r="64" spans="1:10" ht="13.5" customHeight="1">
      <c r="A64" s="214">
        <v>52</v>
      </c>
      <c r="B64" s="212">
        <f>'Z52'!$B$44</f>
        <v>300</v>
      </c>
      <c r="C64" s="205">
        <f>'Z52'!$C$44</f>
        <v>0</v>
      </c>
      <c r="D64" s="206">
        <f>'Z52'!$D$44</f>
        <v>330</v>
      </c>
      <c r="E64" s="212">
        <f>'Z52'!$E$44</f>
        <v>0</v>
      </c>
      <c r="F64" s="205">
        <f>'Z52'!$F$44</f>
        <v>0</v>
      </c>
      <c r="G64" s="206">
        <f>'Z52'!$G$44</f>
        <v>0</v>
      </c>
      <c r="H64" s="208"/>
      <c r="I64" s="233"/>
      <c r="J64" s="233"/>
    </row>
    <row r="65" spans="1:10" ht="13.5" customHeight="1">
      <c r="A65" s="214">
        <v>53</v>
      </c>
      <c r="B65" s="212">
        <f>'Z53'!$B$44</f>
        <v>1000</v>
      </c>
      <c r="C65" s="205">
        <f>'Z53'!$C$44</f>
        <v>300</v>
      </c>
      <c r="D65" s="206">
        <f>'Z53'!$D$44</f>
        <v>625</v>
      </c>
      <c r="E65" s="212">
        <f>'Z53'!$E$44</f>
        <v>200</v>
      </c>
      <c r="F65" s="205">
        <f>'Z53'!$F$44</f>
        <v>0</v>
      </c>
      <c r="G65" s="206">
        <f>'Z53'!$G$44</f>
        <v>100</v>
      </c>
      <c r="H65" s="208"/>
      <c r="I65" s="233"/>
      <c r="J65" s="233"/>
    </row>
    <row r="66" spans="1:10" ht="13.5" customHeight="1">
      <c r="A66" s="214">
        <v>54</v>
      </c>
      <c r="B66" s="212">
        <f>'Z54'!$B$44</f>
        <v>3750</v>
      </c>
      <c r="C66" s="205">
        <f>'Z54'!$C$44</f>
        <v>240</v>
      </c>
      <c r="D66" s="206">
        <f>'Z54'!$D$44</f>
        <v>1806</v>
      </c>
      <c r="E66" s="212">
        <f>'Z54'!$E$44</f>
        <v>3000</v>
      </c>
      <c r="F66" s="205">
        <f>'Z54'!$F$44</f>
        <v>0</v>
      </c>
      <c r="G66" s="206">
        <f>'Z54'!$G$44</f>
        <v>12</v>
      </c>
      <c r="H66" s="208"/>
      <c r="I66" s="233"/>
      <c r="J66" s="233"/>
    </row>
    <row r="67" spans="1:10" ht="13.5" customHeight="1">
      <c r="A67" s="216">
        <v>61</v>
      </c>
      <c r="B67" s="212">
        <f>'Z61'!$B$44</f>
        <v>3583</v>
      </c>
      <c r="C67" s="205">
        <f>'Z61'!$C$44</f>
        <v>0</v>
      </c>
      <c r="D67" s="206">
        <f>'Z61'!$D$44</f>
        <v>49</v>
      </c>
      <c r="E67" s="212">
        <f>'Z61'!$E$44</f>
        <v>0</v>
      </c>
      <c r="F67" s="205">
        <f>'Z61'!$F$44</f>
        <v>0</v>
      </c>
      <c r="G67" s="206">
        <f>'Z61'!$G$44</f>
        <v>0</v>
      </c>
      <c r="H67" s="233"/>
      <c r="I67" s="233"/>
      <c r="J67" s="233"/>
    </row>
    <row r="68" spans="1:10" ht="13.5" customHeight="1">
      <c r="A68" s="216">
        <v>62</v>
      </c>
      <c r="B68" s="212">
        <f>'Z62'!$B$44</f>
        <v>9670</v>
      </c>
      <c r="C68" s="205">
        <f>'Z62'!$C$44</f>
        <v>0</v>
      </c>
      <c r="D68" s="206">
        <f>'Z62'!$D$44</f>
        <v>1365</v>
      </c>
      <c r="E68" s="212">
        <f>'Z62'!$E$44</f>
        <v>250</v>
      </c>
      <c r="F68" s="205">
        <f>'Z62'!$F$44</f>
        <v>0</v>
      </c>
      <c r="G68" s="206">
        <f>'Z62'!$G$44</f>
        <v>20</v>
      </c>
      <c r="H68" s="233"/>
      <c r="I68" s="233"/>
      <c r="J68" s="233"/>
    </row>
    <row r="69" spans="1:10" ht="13.5" customHeight="1">
      <c r="A69" s="216">
        <v>71</v>
      </c>
      <c r="B69" s="212">
        <f>'Z71'!$B$44</f>
        <v>858</v>
      </c>
      <c r="C69" s="205">
        <f>'Z71'!$C$44</f>
        <v>286</v>
      </c>
      <c r="D69" s="206">
        <f>'Z71'!$D$44</f>
        <v>50</v>
      </c>
      <c r="E69" s="212">
        <f>'Z71'!$E$44</f>
        <v>0</v>
      </c>
      <c r="F69" s="205">
        <f>'Z71'!$F$44</f>
        <v>0</v>
      </c>
      <c r="G69" s="206">
        <f>'Z71'!$G$44</f>
        <v>0</v>
      </c>
      <c r="H69" s="233"/>
      <c r="I69" s="233"/>
      <c r="J69" s="233"/>
    </row>
    <row r="70" spans="1:10" ht="13.5" customHeight="1" thickBot="1">
      <c r="A70" s="216">
        <v>72</v>
      </c>
      <c r="B70" s="212">
        <f>'Z72'!$B$44</f>
        <v>18905</v>
      </c>
      <c r="C70" s="205">
        <f>'Z72'!$C$44</f>
        <v>0</v>
      </c>
      <c r="D70" s="206">
        <f>'Z72'!$D$44</f>
        <v>3928</v>
      </c>
      <c r="E70" s="212">
        <f>'Z72'!$E$44</f>
        <v>0</v>
      </c>
      <c r="F70" s="205">
        <f>'Z72'!$F$44</f>
        <v>0</v>
      </c>
      <c r="G70" s="206">
        <f>'Z72'!$G$44</f>
        <v>0</v>
      </c>
      <c r="H70" s="233"/>
      <c r="I70" s="233"/>
      <c r="J70" s="233"/>
    </row>
    <row r="71" spans="1:10" ht="13.5" thickBot="1">
      <c r="A71" s="234" t="s">
        <v>23</v>
      </c>
      <c r="B71" s="217">
        <f aca="true" t="shared" si="2" ref="B71:G71">SUM(B52:B70)</f>
        <v>74825</v>
      </c>
      <c r="C71" s="228">
        <f t="shared" si="2"/>
        <v>4362</v>
      </c>
      <c r="D71" s="228">
        <f t="shared" si="2"/>
        <v>13275</v>
      </c>
      <c r="E71" s="228">
        <f t="shared" si="2"/>
        <v>6613</v>
      </c>
      <c r="F71" s="228">
        <f t="shared" si="2"/>
        <v>300</v>
      </c>
      <c r="G71" s="230">
        <f t="shared" si="2"/>
        <v>1523</v>
      </c>
      <c r="H71" s="233"/>
      <c r="I71" s="233"/>
      <c r="J71" s="233"/>
    </row>
    <row r="72" ht="13.5" thickBot="1"/>
    <row r="73" spans="1:10" ht="12.75" customHeight="1">
      <c r="A73" s="403" t="s">
        <v>22</v>
      </c>
      <c r="B73" s="418" t="s">
        <v>76</v>
      </c>
      <c r="C73" s="407" t="s">
        <v>21</v>
      </c>
      <c r="D73" s="408"/>
      <c r="E73" s="409"/>
      <c r="F73" s="420" t="s">
        <v>6</v>
      </c>
      <c r="G73" s="421"/>
      <c r="H73" s="422"/>
      <c r="I73" s="407" t="s">
        <v>5</v>
      </c>
      <c r="J73" s="422"/>
    </row>
    <row r="74" spans="1:10" ht="13.5" customHeight="1" thickBot="1">
      <c r="A74" s="404"/>
      <c r="B74" s="419"/>
      <c r="C74" s="235" t="s">
        <v>1</v>
      </c>
      <c r="D74" s="236" t="s">
        <v>2</v>
      </c>
      <c r="E74" s="237" t="s">
        <v>3</v>
      </c>
      <c r="F74" s="238" t="s">
        <v>1</v>
      </c>
      <c r="G74" s="236" t="s">
        <v>2</v>
      </c>
      <c r="H74" s="195" t="s">
        <v>3</v>
      </c>
      <c r="I74" s="416" t="s">
        <v>7</v>
      </c>
      <c r="J74" s="417"/>
    </row>
    <row r="75" spans="1:10" ht="15" customHeight="1">
      <c r="A75" s="239">
        <v>11</v>
      </c>
      <c r="B75" s="240">
        <f>'Z11'!$B$185</f>
        <v>177</v>
      </c>
      <c r="C75" s="241">
        <f aca="true" t="shared" si="3" ref="C75:C93">B6+E6+H6+B29+E29+H29+B52+E52+H52</f>
        <v>111159</v>
      </c>
      <c r="D75" s="242">
        <f aca="true" t="shared" si="4" ref="D75:D93">C6+F6+I6+C29+F29+I29+C52+F52+I52</f>
        <v>900</v>
      </c>
      <c r="E75" s="243">
        <f aca="true" t="shared" si="5" ref="E75:E93">D6+G6+J6+D29+G29+J29+D52+G52+J52</f>
        <v>7056</v>
      </c>
      <c r="F75" s="244">
        <f>IF($B75=0,"",C75/$B75)</f>
        <v>628.0169491525423</v>
      </c>
      <c r="G75" s="245">
        <f aca="true" t="shared" si="6" ref="G75:H84">IF($B75=0,"",D75/$B75)</f>
        <v>5.084745762711864</v>
      </c>
      <c r="H75" s="246">
        <f t="shared" si="6"/>
        <v>39.86440677966102</v>
      </c>
      <c r="I75" s="410">
        <f>C75+D75</f>
        <v>112059</v>
      </c>
      <c r="J75" s="411"/>
    </row>
    <row r="76" spans="1:10" ht="15" customHeight="1">
      <c r="A76" s="227">
        <v>12</v>
      </c>
      <c r="B76" s="247">
        <f>'Z12'!$B$185</f>
        <v>85</v>
      </c>
      <c r="C76" s="248">
        <f t="shared" si="3"/>
        <v>24793</v>
      </c>
      <c r="D76" s="249">
        <f t="shared" si="4"/>
        <v>500</v>
      </c>
      <c r="E76" s="250">
        <f t="shared" si="5"/>
        <v>6100</v>
      </c>
      <c r="F76" s="244">
        <f aca="true" t="shared" si="7" ref="F76:F94">IF($B76=0,"",C76/$B76)</f>
        <v>291.6823529411765</v>
      </c>
      <c r="G76" s="245">
        <f t="shared" si="6"/>
        <v>5.882352941176471</v>
      </c>
      <c r="H76" s="246">
        <f t="shared" si="6"/>
        <v>71.76470588235294</v>
      </c>
      <c r="I76" s="405">
        <f aca="true" t="shared" si="8" ref="I76:I87">C76+D76</f>
        <v>25293</v>
      </c>
      <c r="J76" s="406"/>
    </row>
    <row r="77" spans="1:10" ht="15" customHeight="1">
      <c r="A77" s="227">
        <v>13</v>
      </c>
      <c r="B77" s="247">
        <f>'Z13'!$B$185</f>
        <v>140</v>
      </c>
      <c r="C77" s="248">
        <f t="shared" si="3"/>
        <v>75598</v>
      </c>
      <c r="D77" s="249">
        <f t="shared" si="4"/>
        <v>28114</v>
      </c>
      <c r="E77" s="250">
        <f t="shared" si="5"/>
        <v>11466</v>
      </c>
      <c r="F77" s="244">
        <f t="shared" si="7"/>
        <v>539.9857142857143</v>
      </c>
      <c r="G77" s="245">
        <f t="shared" si="6"/>
        <v>200.81428571428572</v>
      </c>
      <c r="H77" s="246">
        <f t="shared" si="6"/>
        <v>81.9</v>
      </c>
      <c r="I77" s="405">
        <f t="shared" si="8"/>
        <v>103712</v>
      </c>
      <c r="J77" s="406"/>
    </row>
    <row r="78" spans="1:10" ht="15" customHeight="1">
      <c r="A78" s="227">
        <v>21</v>
      </c>
      <c r="B78" s="247">
        <f>'Z21'!$B$185</f>
        <v>85</v>
      </c>
      <c r="C78" s="248">
        <f t="shared" si="3"/>
        <v>34787</v>
      </c>
      <c r="D78" s="249">
        <f t="shared" si="4"/>
        <v>2700</v>
      </c>
      <c r="E78" s="250">
        <f t="shared" si="5"/>
        <v>4513</v>
      </c>
      <c r="F78" s="244">
        <f t="shared" si="7"/>
        <v>409.25882352941176</v>
      </c>
      <c r="G78" s="245">
        <f t="shared" si="6"/>
        <v>31.764705882352942</v>
      </c>
      <c r="H78" s="246">
        <f t="shared" si="6"/>
        <v>53.09411764705882</v>
      </c>
      <c r="I78" s="405">
        <f t="shared" si="8"/>
        <v>37487</v>
      </c>
      <c r="J78" s="406"/>
    </row>
    <row r="79" spans="1:10" ht="15" customHeight="1">
      <c r="A79" s="227">
        <v>22</v>
      </c>
      <c r="B79" s="247">
        <f>'Z22'!$B$185</f>
        <v>74</v>
      </c>
      <c r="C79" s="248">
        <f t="shared" si="3"/>
        <v>47956</v>
      </c>
      <c r="D79" s="249">
        <f t="shared" si="4"/>
        <v>0</v>
      </c>
      <c r="E79" s="250">
        <f t="shared" si="5"/>
        <v>1997</v>
      </c>
      <c r="F79" s="244">
        <f t="shared" si="7"/>
        <v>648.0540540540541</v>
      </c>
      <c r="G79" s="245">
        <f t="shared" si="6"/>
        <v>0</v>
      </c>
      <c r="H79" s="246">
        <f t="shared" si="6"/>
        <v>26.986486486486488</v>
      </c>
      <c r="I79" s="405">
        <f t="shared" si="8"/>
        <v>47956</v>
      </c>
      <c r="J79" s="406"/>
    </row>
    <row r="80" spans="1:10" ht="15" customHeight="1">
      <c r="A80" s="227">
        <v>23</v>
      </c>
      <c r="B80" s="247">
        <f>'Z23'!$B$185</f>
        <v>109</v>
      </c>
      <c r="C80" s="248">
        <f t="shared" si="3"/>
        <v>28351</v>
      </c>
      <c r="D80" s="249">
        <f t="shared" si="4"/>
        <v>3877</v>
      </c>
      <c r="E80" s="250">
        <f t="shared" si="5"/>
        <v>4417</v>
      </c>
      <c r="F80" s="244">
        <f t="shared" si="7"/>
        <v>260.10091743119267</v>
      </c>
      <c r="G80" s="245">
        <f t="shared" si="6"/>
        <v>35.56880733944954</v>
      </c>
      <c r="H80" s="246">
        <f t="shared" si="6"/>
        <v>40.522935779816514</v>
      </c>
      <c r="I80" s="405">
        <f t="shared" si="8"/>
        <v>32228</v>
      </c>
      <c r="J80" s="406"/>
    </row>
    <row r="81" spans="1:10" ht="15" customHeight="1">
      <c r="A81" s="227">
        <v>31</v>
      </c>
      <c r="B81" s="247">
        <f>'Z31'!$B$185</f>
        <v>56</v>
      </c>
      <c r="C81" s="248">
        <f t="shared" si="3"/>
        <v>29424</v>
      </c>
      <c r="D81" s="249">
        <f t="shared" si="4"/>
        <v>586</v>
      </c>
      <c r="E81" s="250">
        <f t="shared" si="5"/>
        <v>2416</v>
      </c>
      <c r="F81" s="244">
        <f t="shared" si="7"/>
        <v>525.4285714285714</v>
      </c>
      <c r="G81" s="245">
        <f t="shared" si="6"/>
        <v>10.464285714285714</v>
      </c>
      <c r="H81" s="246">
        <f t="shared" si="6"/>
        <v>43.142857142857146</v>
      </c>
      <c r="I81" s="405">
        <f t="shared" si="8"/>
        <v>30010</v>
      </c>
      <c r="J81" s="406"/>
    </row>
    <row r="82" spans="1:10" ht="15" customHeight="1">
      <c r="A82" s="227">
        <v>32</v>
      </c>
      <c r="B82" s="247">
        <f>'Z32'!$B$185</f>
        <v>136</v>
      </c>
      <c r="C82" s="248">
        <f t="shared" si="3"/>
        <v>45154</v>
      </c>
      <c r="D82" s="249">
        <f t="shared" si="4"/>
        <v>3390</v>
      </c>
      <c r="E82" s="250">
        <f t="shared" si="5"/>
        <v>7768</v>
      </c>
      <c r="F82" s="244">
        <f t="shared" si="7"/>
        <v>332.0147058823529</v>
      </c>
      <c r="G82" s="245">
        <f t="shared" si="6"/>
        <v>24.926470588235293</v>
      </c>
      <c r="H82" s="246">
        <f t="shared" si="6"/>
        <v>57.11764705882353</v>
      </c>
      <c r="I82" s="405">
        <f t="shared" si="8"/>
        <v>48544</v>
      </c>
      <c r="J82" s="406"/>
    </row>
    <row r="83" spans="1:10" ht="15" customHeight="1">
      <c r="A83" s="227">
        <v>33</v>
      </c>
      <c r="B83" s="247">
        <f>'Z33'!$B$185</f>
        <v>144</v>
      </c>
      <c r="C83" s="248">
        <f t="shared" si="3"/>
        <v>41457</v>
      </c>
      <c r="D83" s="249">
        <f t="shared" si="4"/>
        <v>0</v>
      </c>
      <c r="E83" s="250">
        <f t="shared" si="5"/>
        <v>5588</v>
      </c>
      <c r="F83" s="244">
        <f t="shared" si="7"/>
        <v>287.8958333333333</v>
      </c>
      <c r="G83" s="245">
        <f t="shared" si="6"/>
        <v>0</v>
      </c>
      <c r="H83" s="246">
        <f t="shared" si="6"/>
        <v>38.80555555555556</v>
      </c>
      <c r="I83" s="405">
        <f t="shared" si="8"/>
        <v>41457</v>
      </c>
      <c r="J83" s="406"/>
    </row>
    <row r="84" spans="1:10" ht="15" customHeight="1">
      <c r="A84" s="227">
        <v>41</v>
      </c>
      <c r="B84" s="247">
        <f>'Z41'!$B$185</f>
        <v>155</v>
      </c>
      <c r="C84" s="248">
        <f t="shared" si="3"/>
        <v>35047</v>
      </c>
      <c r="D84" s="249">
        <f t="shared" si="4"/>
        <v>10720</v>
      </c>
      <c r="E84" s="250">
        <f t="shared" si="5"/>
        <v>3059</v>
      </c>
      <c r="F84" s="244">
        <f t="shared" si="7"/>
        <v>226.10967741935485</v>
      </c>
      <c r="G84" s="245">
        <f t="shared" si="6"/>
        <v>69.16129032258064</v>
      </c>
      <c r="H84" s="246">
        <f t="shared" si="6"/>
        <v>19.73548387096774</v>
      </c>
      <c r="I84" s="405">
        <f t="shared" si="8"/>
        <v>45767</v>
      </c>
      <c r="J84" s="406"/>
    </row>
    <row r="85" spans="1:10" ht="15" customHeight="1">
      <c r="A85" s="227">
        <v>42</v>
      </c>
      <c r="B85" s="247">
        <f>'Z42'!$B$185</f>
        <v>95</v>
      </c>
      <c r="C85" s="248">
        <f t="shared" si="3"/>
        <v>26636</v>
      </c>
      <c r="D85" s="249">
        <f t="shared" si="4"/>
        <v>2691</v>
      </c>
      <c r="E85" s="250">
        <f t="shared" si="5"/>
        <v>3164</v>
      </c>
      <c r="F85" s="244">
        <f t="shared" si="7"/>
        <v>280.37894736842105</v>
      </c>
      <c r="G85" s="245">
        <f aca="true" t="shared" si="9" ref="G85:G94">IF($B85=0,"",D85/$B85)</f>
        <v>28.326315789473686</v>
      </c>
      <c r="H85" s="246">
        <f aca="true" t="shared" si="10" ref="H85:H94">IF($B85=0,"",E85/$B85)</f>
        <v>33.305263157894736</v>
      </c>
      <c r="I85" s="405">
        <f t="shared" si="8"/>
        <v>29327</v>
      </c>
      <c r="J85" s="406"/>
    </row>
    <row r="86" spans="1:10" ht="15" customHeight="1">
      <c r="A86" s="227">
        <v>51</v>
      </c>
      <c r="B86" s="247">
        <f>'Z51'!$B$185</f>
        <v>138</v>
      </c>
      <c r="C86" s="248">
        <f t="shared" si="3"/>
        <v>50490</v>
      </c>
      <c r="D86" s="249">
        <f t="shared" si="4"/>
        <v>0</v>
      </c>
      <c r="E86" s="250">
        <f t="shared" si="5"/>
        <v>6981</v>
      </c>
      <c r="F86" s="244">
        <f t="shared" si="7"/>
        <v>365.8695652173913</v>
      </c>
      <c r="G86" s="245">
        <f t="shared" si="9"/>
        <v>0</v>
      </c>
      <c r="H86" s="246">
        <f t="shared" si="10"/>
        <v>50.58695652173913</v>
      </c>
      <c r="I86" s="405">
        <f t="shared" si="8"/>
        <v>50490</v>
      </c>
      <c r="J86" s="406"/>
    </row>
    <row r="87" spans="1:10" ht="15" customHeight="1">
      <c r="A87" s="227">
        <v>52</v>
      </c>
      <c r="B87" s="247">
        <f>'Z52'!$B$185</f>
        <v>126</v>
      </c>
      <c r="C87" s="248">
        <f t="shared" si="3"/>
        <v>20211</v>
      </c>
      <c r="D87" s="249">
        <f t="shared" si="4"/>
        <v>700</v>
      </c>
      <c r="E87" s="250">
        <f t="shared" si="5"/>
        <v>5261</v>
      </c>
      <c r="F87" s="244">
        <f t="shared" si="7"/>
        <v>160.4047619047619</v>
      </c>
      <c r="G87" s="245">
        <f t="shared" si="9"/>
        <v>5.555555555555555</v>
      </c>
      <c r="H87" s="246">
        <f t="shared" si="10"/>
        <v>41.75396825396825</v>
      </c>
      <c r="I87" s="405">
        <f t="shared" si="8"/>
        <v>20911</v>
      </c>
      <c r="J87" s="406"/>
    </row>
    <row r="88" spans="1:10" ht="15" customHeight="1">
      <c r="A88" s="227">
        <v>53</v>
      </c>
      <c r="B88" s="247">
        <f>'Z53'!$B$185</f>
        <v>145</v>
      </c>
      <c r="C88" s="248">
        <f t="shared" si="3"/>
        <v>62330</v>
      </c>
      <c r="D88" s="249">
        <f t="shared" si="4"/>
        <v>3713</v>
      </c>
      <c r="E88" s="250">
        <f t="shared" si="5"/>
        <v>6866</v>
      </c>
      <c r="F88" s="244">
        <f t="shared" si="7"/>
        <v>429.86206896551727</v>
      </c>
      <c r="G88" s="245">
        <f t="shared" si="9"/>
        <v>25.606896551724137</v>
      </c>
      <c r="H88" s="246">
        <f t="shared" si="10"/>
        <v>47.351724137931036</v>
      </c>
      <c r="I88" s="405">
        <f aca="true" t="shared" si="11" ref="I88:I93">C88+D88</f>
        <v>66043</v>
      </c>
      <c r="J88" s="406"/>
    </row>
    <row r="89" spans="1:10" ht="15" customHeight="1">
      <c r="A89" s="227">
        <v>54</v>
      </c>
      <c r="B89" s="247">
        <f>'Z54'!$B$185</f>
        <v>171</v>
      </c>
      <c r="C89" s="248">
        <f t="shared" si="3"/>
        <v>104059</v>
      </c>
      <c r="D89" s="249">
        <f t="shared" si="4"/>
        <v>1140</v>
      </c>
      <c r="E89" s="250">
        <f t="shared" si="5"/>
        <v>8322</v>
      </c>
      <c r="F89" s="244">
        <f t="shared" si="7"/>
        <v>608.53216374269</v>
      </c>
      <c r="G89" s="245">
        <f t="shared" si="9"/>
        <v>6.666666666666667</v>
      </c>
      <c r="H89" s="246">
        <f t="shared" si="10"/>
        <v>48.666666666666664</v>
      </c>
      <c r="I89" s="405">
        <f t="shared" si="11"/>
        <v>105199</v>
      </c>
      <c r="J89" s="406"/>
    </row>
    <row r="90" spans="1:10" ht="15" customHeight="1">
      <c r="A90" s="227">
        <v>61</v>
      </c>
      <c r="B90" s="247">
        <f>'Z61'!$B$185</f>
        <v>103</v>
      </c>
      <c r="C90" s="248">
        <f t="shared" si="3"/>
        <v>34186</v>
      </c>
      <c r="D90" s="249">
        <f t="shared" si="4"/>
        <v>2550</v>
      </c>
      <c r="E90" s="250">
        <f t="shared" si="5"/>
        <v>5068</v>
      </c>
      <c r="F90" s="244">
        <f t="shared" si="7"/>
        <v>331.90291262135923</v>
      </c>
      <c r="G90" s="245">
        <f t="shared" si="9"/>
        <v>24.75728155339806</v>
      </c>
      <c r="H90" s="246">
        <f t="shared" si="10"/>
        <v>49.20388349514563</v>
      </c>
      <c r="I90" s="405">
        <f t="shared" si="11"/>
        <v>36736</v>
      </c>
      <c r="J90" s="406"/>
    </row>
    <row r="91" spans="1:10" ht="15" customHeight="1">
      <c r="A91" s="227">
        <v>62</v>
      </c>
      <c r="B91" s="247">
        <f>'Z62'!$B$185</f>
        <v>258</v>
      </c>
      <c r="C91" s="248">
        <f t="shared" si="3"/>
        <v>133890</v>
      </c>
      <c r="D91" s="249">
        <f t="shared" si="4"/>
        <v>80</v>
      </c>
      <c r="E91" s="250">
        <f t="shared" si="5"/>
        <v>10087</v>
      </c>
      <c r="F91" s="244">
        <f t="shared" si="7"/>
        <v>518.953488372093</v>
      </c>
      <c r="G91" s="245">
        <f t="shared" si="9"/>
        <v>0.31007751937984496</v>
      </c>
      <c r="H91" s="246">
        <f t="shared" si="10"/>
        <v>39.0968992248062</v>
      </c>
      <c r="I91" s="405">
        <f t="shared" si="11"/>
        <v>133970</v>
      </c>
      <c r="J91" s="406"/>
    </row>
    <row r="92" spans="1:10" ht="15" customHeight="1">
      <c r="A92" s="227">
        <v>71</v>
      </c>
      <c r="B92" s="247">
        <f>'Z71'!$B$185</f>
        <v>62</v>
      </c>
      <c r="C92" s="248">
        <f t="shared" si="3"/>
        <v>19796</v>
      </c>
      <c r="D92" s="249">
        <f t="shared" si="4"/>
        <v>5943</v>
      </c>
      <c r="E92" s="250">
        <f t="shared" si="5"/>
        <v>1267</v>
      </c>
      <c r="F92" s="244">
        <f t="shared" si="7"/>
        <v>319.2903225806452</v>
      </c>
      <c r="G92" s="245">
        <f t="shared" si="9"/>
        <v>95.85483870967742</v>
      </c>
      <c r="H92" s="246">
        <f t="shared" si="10"/>
        <v>20.43548387096774</v>
      </c>
      <c r="I92" s="405">
        <f t="shared" si="11"/>
        <v>25739</v>
      </c>
      <c r="J92" s="406"/>
    </row>
    <row r="93" spans="1:10" ht="15" customHeight="1" thickBot="1">
      <c r="A93" s="227">
        <v>72</v>
      </c>
      <c r="B93" s="247">
        <f>'Z72'!$B$185</f>
        <v>113</v>
      </c>
      <c r="C93" s="248">
        <f t="shared" si="3"/>
        <v>53645</v>
      </c>
      <c r="D93" s="249">
        <f t="shared" si="4"/>
        <v>339</v>
      </c>
      <c r="E93" s="250">
        <f t="shared" si="5"/>
        <v>9392</v>
      </c>
      <c r="F93" s="244">
        <f t="shared" si="7"/>
        <v>474.7345132743363</v>
      </c>
      <c r="G93" s="245">
        <f t="shared" si="9"/>
        <v>3</v>
      </c>
      <c r="H93" s="246">
        <f t="shared" si="10"/>
        <v>83.11504424778761</v>
      </c>
      <c r="I93" s="405">
        <f t="shared" si="11"/>
        <v>53984</v>
      </c>
      <c r="J93" s="406"/>
    </row>
    <row r="94" spans="1:10" ht="15" customHeight="1" thickBot="1">
      <c r="A94" s="234" t="s">
        <v>23</v>
      </c>
      <c r="B94" s="2">
        <f>SUM(B75:B93)</f>
        <v>2372</v>
      </c>
      <c r="C94" s="2">
        <f>SUM(C75:C93)</f>
        <v>978969</v>
      </c>
      <c r="D94" s="2">
        <f>SUM(D75:D93)</f>
        <v>67943</v>
      </c>
      <c r="E94" s="2">
        <f>SUM(E75:E93)</f>
        <v>110788</v>
      </c>
      <c r="F94" s="252">
        <f t="shared" si="7"/>
        <v>412.718802698145</v>
      </c>
      <c r="G94" s="253">
        <f t="shared" si="9"/>
        <v>28.643760539629007</v>
      </c>
      <c r="H94" s="254">
        <f t="shared" si="10"/>
        <v>46.70657672849916</v>
      </c>
      <c r="I94" s="435">
        <f>SUM(I75:J93)</f>
        <v>1046912</v>
      </c>
      <c r="J94" s="435"/>
    </row>
    <row r="96" ht="13.5" thickBot="1"/>
    <row r="97" spans="1:10" ht="18.75" thickBot="1">
      <c r="A97" s="186"/>
      <c r="B97" s="432" t="s">
        <v>51</v>
      </c>
      <c r="C97" s="433"/>
      <c r="D97" s="433"/>
      <c r="E97" s="433"/>
      <c r="F97" s="433"/>
      <c r="G97" s="433"/>
      <c r="H97" s="433"/>
      <c r="I97" s="433"/>
      <c r="J97" s="434"/>
    </row>
    <row r="98" spans="2:10" ht="13.5" thickBot="1">
      <c r="B98" s="189"/>
      <c r="C98" s="189"/>
      <c r="D98" s="189"/>
      <c r="E98" s="189"/>
      <c r="F98" s="189"/>
      <c r="G98" s="189"/>
      <c r="H98" s="189"/>
      <c r="I98" s="189"/>
      <c r="J98" s="189"/>
    </row>
    <row r="99" spans="1:10" ht="12.75" customHeight="1">
      <c r="A99" s="403" t="s">
        <v>22</v>
      </c>
      <c r="B99" s="452" t="s">
        <v>44</v>
      </c>
      <c r="C99" s="408"/>
      <c r="D99" s="413"/>
      <c r="E99" s="449" t="s">
        <v>45</v>
      </c>
      <c r="F99" s="450"/>
      <c r="G99" s="451"/>
      <c r="H99" s="414"/>
      <c r="I99" s="415"/>
      <c r="J99" s="415"/>
    </row>
    <row r="100" spans="1:10" ht="13.5" customHeight="1" thickBot="1">
      <c r="A100" s="404"/>
      <c r="B100" s="190" t="s">
        <v>1</v>
      </c>
      <c r="C100" s="191" t="s">
        <v>2</v>
      </c>
      <c r="D100" s="192" t="s">
        <v>3</v>
      </c>
      <c r="E100" s="190" t="s">
        <v>1</v>
      </c>
      <c r="F100" s="191" t="s">
        <v>2</v>
      </c>
      <c r="G100" s="192" t="s">
        <v>3</v>
      </c>
      <c r="H100" s="231"/>
      <c r="I100" s="232"/>
      <c r="J100" s="232"/>
    </row>
    <row r="101" spans="1:10" ht="13.5" customHeight="1">
      <c r="A101" s="196">
        <v>11</v>
      </c>
      <c r="B101" s="197">
        <f>'Z11'!$B$79</f>
        <v>0</v>
      </c>
      <c r="C101" s="198">
        <f>'Z11'!$C$79</f>
        <v>0</v>
      </c>
      <c r="D101" s="200">
        <f>'Z11'!$D$79</f>
        <v>0</v>
      </c>
      <c r="E101" s="197">
        <f>'Z11'!$E$79</f>
        <v>0</v>
      </c>
      <c r="F101" s="198">
        <f>'Z11'!$F$79</f>
        <v>0</v>
      </c>
      <c r="G101" s="200">
        <f>'Z11'!$G$79</f>
        <v>0</v>
      </c>
      <c r="H101" s="208"/>
      <c r="I101" s="233"/>
      <c r="J101" s="233"/>
    </row>
    <row r="102" spans="1:10" ht="13.5" customHeight="1">
      <c r="A102" s="213">
        <v>12</v>
      </c>
      <c r="B102" s="212">
        <f>'Z12'!$B$79</f>
        <v>0</v>
      </c>
      <c r="C102" s="205">
        <f>'Z12'!$C$79</f>
        <v>0</v>
      </c>
      <c r="D102" s="206">
        <f>'Z12'!$D$79</f>
        <v>70</v>
      </c>
      <c r="E102" s="212">
        <f>'Z12'!$E$79</f>
        <v>0</v>
      </c>
      <c r="F102" s="205">
        <f>'Z12'!$F$79</f>
        <v>0</v>
      </c>
      <c r="G102" s="206">
        <f>'Z12'!$G$79</f>
        <v>0</v>
      </c>
      <c r="H102" s="208"/>
      <c r="I102" s="233"/>
      <c r="J102" s="233"/>
    </row>
    <row r="103" spans="1:10" ht="13.5" customHeight="1">
      <c r="A103" s="203">
        <v>13</v>
      </c>
      <c r="B103" s="212">
        <f>'Z13'!$B$79</f>
        <v>500</v>
      </c>
      <c r="C103" s="205">
        <f>'Z13'!$C$79</f>
        <v>0</v>
      </c>
      <c r="D103" s="206">
        <f>'Z13'!$D$79</f>
        <v>10</v>
      </c>
      <c r="E103" s="212">
        <f>'Z13'!$E$79</f>
        <v>0</v>
      </c>
      <c r="F103" s="205">
        <f>'Z13'!$F$79</f>
        <v>0</v>
      </c>
      <c r="G103" s="206">
        <f>'Z13'!$G$79</f>
        <v>0</v>
      </c>
      <c r="H103" s="208"/>
      <c r="I103" s="233"/>
      <c r="J103" s="233"/>
    </row>
    <row r="104" spans="1:10" ht="13.5" customHeight="1">
      <c r="A104" s="203">
        <v>21</v>
      </c>
      <c r="B104" s="212">
        <f>'Z21'!$B$79</f>
        <v>393</v>
      </c>
      <c r="C104" s="205">
        <f>'Z21'!$C$79</f>
        <v>0</v>
      </c>
      <c r="D104" s="206">
        <f>'Z21'!$D$79</f>
        <v>6</v>
      </c>
      <c r="E104" s="212">
        <f>'Z21'!$E$79</f>
        <v>0</v>
      </c>
      <c r="F104" s="205">
        <f>'Z21'!$F$79</f>
        <v>0</v>
      </c>
      <c r="G104" s="206">
        <f>'Z21'!$G$79</f>
        <v>131</v>
      </c>
      <c r="H104" s="208"/>
      <c r="I104" s="233"/>
      <c r="J104" s="233"/>
    </row>
    <row r="105" spans="1:10" ht="13.5" customHeight="1">
      <c r="A105" s="203">
        <v>22</v>
      </c>
      <c r="B105" s="212">
        <f>'Z22'!$B$79</f>
        <v>0</v>
      </c>
      <c r="C105" s="205">
        <f>'Z22'!$C$79</f>
        <v>0</v>
      </c>
      <c r="D105" s="206">
        <f>'Z22'!$D$79</f>
        <v>0</v>
      </c>
      <c r="E105" s="212">
        <f>'Z22'!$E$79</f>
        <v>0</v>
      </c>
      <c r="F105" s="205">
        <f>'Z22'!$F$79</f>
        <v>0</v>
      </c>
      <c r="G105" s="206">
        <f>'Z22'!$G$79</f>
        <v>0</v>
      </c>
      <c r="H105" s="208"/>
      <c r="I105" s="233"/>
      <c r="J105" s="233"/>
    </row>
    <row r="106" spans="1:10" ht="13.5" customHeight="1">
      <c r="A106" s="203">
        <v>23</v>
      </c>
      <c r="B106" s="212">
        <f>'Z23'!$B$79</f>
        <v>200</v>
      </c>
      <c r="C106" s="205">
        <f>'Z23'!$C$79</f>
        <v>0</v>
      </c>
      <c r="D106" s="206">
        <f>'Z23'!$D$79</f>
        <v>0</v>
      </c>
      <c r="E106" s="212">
        <f>'Z23'!$E$79</f>
        <v>7858</v>
      </c>
      <c r="F106" s="205">
        <f>'Z23'!$F$79</f>
        <v>324</v>
      </c>
      <c r="G106" s="206">
        <f>'Z23'!$G$79</f>
        <v>90</v>
      </c>
      <c r="H106" s="208"/>
      <c r="I106" s="233"/>
      <c r="J106" s="233"/>
    </row>
    <row r="107" spans="1:10" ht="13.5" customHeight="1">
      <c r="A107" s="203">
        <v>31</v>
      </c>
      <c r="B107" s="212">
        <f>'Z31'!$B$79</f>
        <v>1500</v>
      </c>
      <c r="C107" s="205">
        <f>'Z31'!$C$79</f>
        <v>0</v>
      </c>
      <c r="D107" s="206">
        <f>'Z31'!$D$79</f>
        <v>100</v>
      </c>
      <c r="E107" s="212">
        <f>'Z31'!$E$79</f>
        <v>0</v>
      </c>
      <c r="F107" s="205">
        <f>'Z31'!$F$79</f>
        <v>0</v>
      </c>
      <c r="G107" s="206">
        <f>'Z31'!$G$79</f>
        <v>0</v>
      </c>
      <c r="H107" s="208"/>
      <c r="I107" s="233"/>
      <c r="J107" s="233"/>
    </row>
    <row r="108" spans="1:10" ht="13.5" customHeight="1">
      <c r="A108" s="203">
        <v>32</v>
      </c>
      <c r="B108" s="212">
        <f>'Z32'!$B$79</f>
        <v>0</v>
      </c>
      <c r="C108" s="205">
        <f>'Z32'!$C$79</f>
        <v>0</v>
      </c>
      <c r="D108" s="206">
        <f>'Z32'!$D$79</f>
        <v>30</v>
      </c>
      <c r="E108" s="212">
        <f>'Z32'!$E$79</f>
        <v>0</v>
      </c>
      <c r="F108" s="205">
        <f>'Z32'!$F$79</f>
        <v>0</v>
      </c>
      <c r="G108" s="206">
        <f>'Z32'!$G$79</f>
        <v>0</v>
      </c>
      <c r="H108" s="208"/>
      <c r="I108" s="233"/>
      <c r="J108" s="233"/>
    </row>
    <row r="109" spans="1:10" ht="13.5" customHeight="1">
      <c r="A109" s="203">
        <v>33</v>
      </c>
      <c r="B109" s="212">
        <f>'Z33'!$B$79</f>
        <v>0</v>
      </c>
      <c r="C109" s="205">
        <f>'Z33'!$C$79</f>
        <v>0</v>
      </c>
      <c r="D109" s="206">
        <f>'Z33'!$D$79</f>
        <v>30</v>
      </c>
      <c r="E109" s="212">
        <f>'Z33'!$E$79</f>
        <v>1500</v>
      </c>
      <c r="F109" s="205">
        <f>'Z33'!$F$79</f>
        <v>0</v>
      </c>
      <c r="G109" s="206">
        <f>'Z33'!$G$79</f>
        <v>60</v>
      </c>
      <c r="H109" s="208"/>
      <c r="I109" s="233"/>
      <c r="J109" s="233"/>
    </row>
    <row r="110" spans="1:10" ht="13.5" customHeight="1">
      <c r="A110" s="203">
        <v>41</v>
      </c>
      <c r="B110" s="212">
        <f>'Z41'!$B$79</f>
        <v>0</v>
      </c>
      <c r="C110" s="205">
        <f>'Z41'!$C$79</f>
        <v>0</v>
      </c>
      <c r="D110" s="206">
        <f>'Z41'!$D$79</f>
        <v>0</v>
      </c>
      <c r="E110" s="212">
        <f>'Z41'!$E$79</f>
        <v>0</v>
      </c>
      <c r="F110" s="205">
        <f>'Z41'!$F$79</f>
        <v>0</v>
      </c>
      <c r="G110" s="206">
        <f>'Z41'!$G$79</f>
        <v>0</v>
      </c>
      <c r="H110" s="208"/>
      <c r="I110" s="233"/>
      <c r="J110" s="233"/>
    </row>
    <row r="111" spans="1:10" ht="13.5" customHeight="1">
      <c r="A111" s="214">
        <v>42</v>
      </c>
      <c r="B111" s="212">
        <f>'Z42'!$B$79</f>
        <v>300</v>
      </c>
      <c r="C111" s="205">
        <f>'Z42'!$C$79</f>
        <v>940</v>
      </c>
      <c r="D111" s="255">
        <f>'Z42'!$D$79</f>
        <v>55</v>
      </c>
      <c r="E111" s="212">
        <f>'Z42'!$E$79</f>
        <v>0</v>
      </c>
      <c r="F111" s="205">
        <f>'Z42'!$F$79</f>
        <v>0</v>
      </c>
      <c r="G111" s="206">
        <f>'Z42'!$G$79</f>
        <v>35</v>
      </c>
      <c r="H111" s="208"/>
      <c r="I111" s="233"/>
      <c r="J111" s="233"/>
    </row>
    <row r="112" spans="1:10" ht="12.75">
      <c r="A112" s="203">
        <v>51</v>
      </c>
      <c r="B112" s="212">
        <f>'Z51'!$B$79</f>
        <v>2500</v>
      </c>
      <c r="C112" s="205">
        <f>'Z51'!$C$79</f>
        <v>6477</v>
      </c>
      <c r="D112" s="206">
        <f>'Z51'!$D$79</f>
        <v>234</v>
      </c>
      <c r="E112" s="212">
        <f>'Z51'!$E$79</f>
        <v>200</v>
      </c>
      <c r="F112" s="205">
        <f>'Z51'!$F$79</f>
        <v>0</v>
      </c>
      <c r="G112" s="206">
        <f>'Z51'!$G$79</f>
        <v>0</v>
      </c>
      <c r="H112" s="208"/>
      <c r="I112" s="233"/>
      <c r="J112" s="233"/>
    </row>
    <row r="113" spans="1:10" ht="13.5" customHeight="1">
      <c r="A113" s="203">
        <v>52</v>
      </c>
      <c r="B113" s="212">
        <f>'Z52'!$B$79</f>
        <v>0</v>
      </c>
      <c r="C113" s="205">
        <f>'Z52'!$C$79</f>
        <v>0</v>
      </c>
      <c r="D113" s="206">
        <f>'Z52'!$D$79</f>
        <v>226</v>
      </c>
      <c r="E113" s="212">
        <f>'Z52'!$E$79</f>
        <v>0</v>
      </c>
      <c r="F113" s="205">
        <f>'Z52'!$F$79</f>
        <v>0</v>
      </c>
      <c r="G113" s="206">
        <f>'Z52'!$G$79</f>
        <v>0</v>
      </c>
      <c r="H113" s="208"/>
      <c r="I113" s="233"/>
      <c r="J113" s="233"/>
    </row>
    <row r="114" spans="1:10" ht="13.5" customHeight="1">
      <c r="A114" s="203">
        <v>53</v>
      </c>
      <c r="B114" s="212">
        <f>'Z53'!$B$79</f>
        <v>1976</v>
      </c>
      <c r="C114" s="205">
        <f>'Z53'!$C$79</f>
        <v>0</v>
      </c>
      <c r="D114" s="206">
        <f>'Z53'!$D$79</f>
        <v>25</v>
      </c>
      <c r="E114" s="212">
        <f>'Z53'!$E$79</f>
        <v>0</v>
      </c>
      <c r="F114" s="205">
        <f>'Z53'!$F$79</f>
        <v>0</v>
      </c>
      <c r="G114" s="206">
        <f>'Z53'!$G$79</f>
        <v>0</v>
      </c>
      <c r="H114" s="208"/>
      <c r="I114" s="233"/>
      <c r="J114" s="233"/>
    </row>
    <row r="115" spans="1:10" ht="13.5" customHeight="1">
      <c r="A115" s="203">
        <v>54</v>
      </c>
      <c r="B115" s="204">
        <f>'Z54'!$B$79</f>
        <v>3000</v>
      </c>
      <c r="C115" s="205">
        <f>'Z54'!$C$79</f>
        <v>0</v>
      </c>
      <c r="D115" s="205">
        <f>'Z54'!$D$79</f>
        <v>0</v>
      </c>
      <c r="E115" s="212">
        <f>'Z54'!$E$79</f>
        <v>0</v>
      </c>
      <c r="F115" s="205">
        <f>'Z54'!$F$79</f>
        <v>0</v>
      </c>
      <c r="G115" s="206">
        <f>'Z54'!$G$79</f>
        <v>32</v>
      </c>
      <c r="H115" s="208"/>
      <c r="I115" s="233"/>
      <c r="J115" s="233"/>
    </row>
    <row r="116" spans="1:10" ht="13.5" customHeight="1">
      <c r="A116" s="256">
        <v>61</v>
      </c>
      <c r="B116" s="212">
        <f>'Z61'!$B$79</f>
        <v>0</v>
      </c>
      <c r="C116" s="205">
        <f>'Z61'!$C$79</f>
        <v>0</v>
      </c>
      <c r="D116" s="206">
        <f>'Z61'!$D$79</f>
        <v>0</v>
      </c>
      <c r="E116" s="212">
        <f>'Z61'!$E$79</f>
        <v>0</v>
      </c>
      <c r="F116" s="205">
        <f>'Z61'!$F$79</f>
        <v>0</v>
      </c>
      <c r="G116" s="206">
        <f>'Z61'!$G$79</f>
        <v>0</v>
      </c>
      <c r="H116" s="233"/>
      <c r="I116" s="233"/>
      <c r="J116" s="233"/>
    </row>
    <row r="117" spans="1:10" ht="13.5" customHeight="1">
      <c r="A117" s="256">
        <v>62</v>
      </c>
      <c r="B117" s="212">
        <f>'Z62'!$B$79</f>
        <v>0</v>
      </c>
      <c r="C117" s="205">
        <f>'Z62'!$C$79</f>
        <v>0</v>
      </c>
      <c r="D117" s="206">
        <f>'Z62'!$D$79</f>
        <v>108</v>
      </c>
      <c r="E117" s="212">
        <f>'Z62'!$E$79</f>
        <v>1500</v>
      </c>
      <c r="F117" s="205">
        <f>'Z62'!$F$79</f>
        <v>0</v>
      </c>
      <c r="G117" s="206">
        <f>'Z62'!$G$79</f>
        <v>113</v>
      </c>
      <c r="H117" s="233"/>
      <c r="I117" s="233"/>
      <c r="J117" s="233"/>
    </row>
    <row r="118" spans="1:10" ht="13.5" customHeight="1">
      <c r="A118" s="256">
        <v>71</v>
      </c>
      <c r="B118" s="212">
        <f>'Z71'!$B$79</f>
        <v>0</v>
      </c>
      <c r="C118" s="205">
        <f>'Z71'!$C$79</f>
        <v>0</v>
      </c>
      <c r="D118" s="206">
        <f>'Z71'!$D$79</f>
        <v>0</v>
      </c>
      <c r="E118" s="212">
        <f>'Z71'!$E$79</f>
        <v>0</v>
      </c>
      <c r="F118" s="205">
        <f>'Z71'!$F$79</f>
        <v>0</v>
      </c>
      <c r="G118" s="206">
        <f>'Z71'!$G$79</f>
        <v>0</v>
      </c>
      <c r="H118" s="233"/>
      <c r="I118" s="233"/>
      <c r="J118" s="233"/>
    </row>
    <row r="119" spans="1:10" ht="13.5" customHeight="1" thickBot="1">
      <c r="A119" s="256">
        <v>72</v>
      </c>
      <c r="B119" s="212">
        <f>'Z72'!$B$79</f>
        <v>0</v>
      </c>
      <c r="C119" s="205">
        <f>'Z72'!$C$79</f>
        <v>0</v>
      </c>
      <c r="D119" s="206">
        <f>'Z72'!$D$79</f>
        <v>0</v>
      </c>
      <c r="E119" s="212">
        <f>'Z72'!$E$79</f>
        <v>700</v>
      </c>
      <c r="F119" s="205">
        <f>'Z72'!$F$79</f>
        <v>0</v>
      </c>
      <c r="G119" s="206">
        <f>'Z72'!$G$79</f>
        <v>32</v>
      </c>
      <c r="H119" s="233"/>
      <c r="I119" s="233"/>
      <c r="J119" s="233"/>
    </row>
    <row r="120" spans="1:10" ht="16.5" customHeight="1" thickBot="1">
      <c r="A120" s="234" t="s">
        <v>23</v>
      </c>
      <c r="B120" s="258">
        <f aca="true" t="shared" si="12" ref="B120:G120">SUM(B101:B119)</f>
        <v>10369</v>
      </c>
      <c r="C120" s="259">
        <f t="shared" si="12"/>
        <v>7417</v>
      </c>
      <c r="D120" s="260">
        <f t="shared" si="12"/>
        <v>894</v>
      </c>
      <c r="E120" s="258">
        <f t="shared" si="12"/>
        <v>11758</v>
      </c>
      <c r="F120" s="261">
        <f t="shared" si="12"/>
        <v>324</v>
      </c>
      <c r="G120" s="262">
        <f t="shared" si="12"/>
        <v>493</v>
      </c>
      <c r="H120" s="263"/>
      <c r="I120" s="263"/>
      <c r="J120" s="263"/>
    </row>
    <row r="121" spans="8:10" ht="13.5" thickBot="1">
      <c r="H121" s="264"/>
      <c r="I121" s="264"/>
      <c r="J121" s="264"/>
    </row>
    <row r="122" spans="1:10" ht="12.75" customHeight="1">
      <c r="A122" s="403" t="s">
        <v>22</v>
      </c>
      <c r="B122" s="412" t="s">
        <v>14</v>
      </c>
      <c r="C122" s="408"/>
      <c r="D122" s="413"/>
      <c r="E122" s="452" t="s">
        <v>46</v>
      </c>
      <c r="F122" s="453"/>
      <c r="G122" s="454"/>
      <c r="H122" s="415"/>
      <c r="I122" s="415"/>
      <c r="J122" s="415"/>
    </row>
    <row r="123" spans="1:10" ht="13.5" customHeight="1" thickBot="1">
      <c r="A123" s="404"/>
      <c r="B123" s="238" t="s">
        <v>1</v>
      </c>
      <c r="C123" s="236" t="s">
        <v>2</v>
      </c>
      <c r="D123" s="195" t="s">
        <v>3</v>
      </c>
      <c r="E123" s="238" t="s">
        <v>1</v>
      </c>
      <c r="F123" s="236" t="s">
        <v>2</v>
      </c>
      <c r="G123" s="195" t="s">
        <v>3</v>
      </c>
      <c r="H123" s="232"/>
      <c r="I123" s="232"/>
      <c r="J123" s="232"/>
    </row>
    <row r="124" spans="1:10" ht="13.5" customHeight="1">
      <c r="A124" s="196">
        <v>11</v>
      </c>
      <c r="B124" s="220">
        <f>'Z11'!$B$93</f>
        <v>500</v>
      </c>
      <c r="C124" s="265">
        <f>'Z11'!$C$93</f>
        <v>0</v>
      </c>
      <c r="D124" s="266">
        <f>'Z11'!$D$93</f>
        <v>366</v>
      </c>
      <c r="E124" s="220">
        <f>'Z11'!$E$93</f>
        <v>0</v>
      </c>
      <c r="F124" s="267">
        <f>'Z11'!$F$93</f>
        <v>0</v>
      </c>
      <c r="G124" s="222">
        <f>'Z11'!$G$93</f>
        <v>0</v>
      </c>
      <c r="H124" s="233"/>
      <c r="I124" s="233"/>
      <c r="J124" s="233"/>
    </row>
    <row r="125" spans="1:10" ht="13.5" customHeight="1">
      <c r="A125" s="203">
        <v>12</v>
      </c>
      <c r="B125" s="212">
        <f>'Z12'!$B$93</f>
        <v>3000</v>
      </c>
      <c r="C125" s="205">
        <f>'Z12'!$C$93</f>
        <v>0</v>
      </c>
      <c r="D125" s="255">
        <f>'Z12'!$D$93</f>
        <v>112</v>
      </c>
      <c r="E125" s="212">
        <f>'Z12'!$E$93</f>
        <v>0</v>
      </c>
      <c r="F125" s="255">
        <f>'Z12'!$F$93</f>
        <v>0</v>
      </c>
      <c r="G125" s="206">
        <f>'Z12'!$G$93</f>
        <v>0</v>
      </c>
      <c r="H125" s="233"/>
      <c r="I125" s="233"/>
      <c r="J125" s="233"/>
    </row>
    <row r="126" spans="1:10" ht="13.5" customHeight="1">
      <c r="A126" s="203">
        <v>13</v>
      </c>
      <c r="B126" s="212">
        <f>'Z13'!$B$93</f>
        <v>1424</v>
      </c>
      <c r="C126" s="205">
        <f>'Z13'!$C$93</f>
        <v>15</v>
      </c>
      <c r="D126" s="255">
        <f>'Z13'!$D$93</f>
        <v>151</v>
      </c>
      <c r="E126" s="212">
        <f>'Z13'!$E$93</f>
        <v>2000</v>
      </c>
      <c r="F126" s="255">
        <f>'Z13'!$F$93</f>
        <v>0</v>
      </c>
      <c r="G126" s="206">
        <f>'Z13'!$G$93</f>
        <v>20</v>
      </c>
      <c r="H126" s="233"/>
      <c r="I126" s="233"/>
      <c r="J126" s="233"/>
    </row>
    <row r="127" spans="1:10" ht="13.5" customHeight="1">
      <c r="A127" s="213">
        <v>21</v>
      </c>
      <c r="B127" s="212">
        <f>'Z21'!$B$93</f>
        <v>550</v>
      </c>
      <c r="C127" s="205">
        <f>'Z21'!$C$93</f>
        <v>150</v>
      </c>
      <c r="D127" s="255">
        <f>'Z21'!$D$93</f>
        <v>110</v>
      </c>
      <c r="E127" s="212">
        <f>'Z21'!$E$93</f>
        <v>1500</v>
      </c>
      <c r="F127" s="255">
        <f>'Z21'!$F$93</f>
        <v>0</v>
      </c>
      <c r="G127" s="206">
        <f>'Z21'!$G$93</f>
        <v>0</v>
      </c>
      <c r="H127" s="233"/>
      <c r="I127" s="233"/>
      <c r="J127" s="233"/>
    </row>
    <row r="128" spans="1:10" ht="13.5" customHeight="1">
      <c r="A128" s="203">
        <v>22</v>
      </c>
      <c r="B128" s="212">
        <f>'Z22'!$B$93</f>
        <v>1650</v>
      </c>
      <c r="C128" s="205">
        <f>'Z22'!$C$93</f>
        <v>0</v>
      </c>
      <c r="D128" s="255">
        <f>'Z22'!$D$93</f>
        <v>266</v>
      </c>
      <c r="E128" s="212">
        <f>'Z22'!$E$93</f>
        <v>1000</v>
      </c>
      <c r="F128" s="255">
        <f>'Z22'!$F$93</f>
        <v>0</v>
      </c>
      <c r="G128" s="206">
        <f>'Z22'!$G$93</f>
        <v>0</v>
      </c>
      <c r="H128" s="233"/>
      <c r="I128" s="233"/>
      <c r="J128" s="233"/>
    </row>
    <row r="129" spans="1:10" ht="13.5" customHeight="1">
      <c r="A129" s="203">
        <v>23</v>
      </c>
      <c r="B129" s="212">
        <f>'Z23'!$B$93</f>
        <v>1385</v>
      </c>
      <c r="C129" s="205">
        <f>'Z23'!$C$93</f>
        <v>100</v>
      </c>
      <c r="D129" s="255">
        <f>'Z23'!$D$93</f>
        <v>209</v>
      </c>
      <c r="E129" s="212">
        <f>'Z23'!$E$93</f>
        <v>70</v>
      </c>
      <c r="F129" s="255">
        <f>'Z23'!$F$93</f>
        <v>0</v>
      </c>
      <c r="G129" s="206">
        <f>'Z23'!$G$93</f>
        <v>0</v>
      </c>
      <c r="H129" s="233"/>
      <c r="I129" s="233"/>
      <c r="J129" s="233"/>
    </row>
    <row r="130" spans="1:10" ht="13.5" customHeight="1">
      <c r="A130" s="214">
        <v>31</v>
      </c>
      <c r="B130" s="212">
        <f>'Z31'!$B$93</f>
        <v>0</v>
      </c>
      <c r="C130" s="205">
        <f>'Z31'!$C$93</f>
        <v>0</v>
      </c>
      <c r="D130" s="255">
        <f>'Z31'!$D$93</f>
        <v>96</v>
      </c>
      <c r="E130" s="212">
        <f>'Z31'!$E$93</f>
        <v>1000</v>
      </c>
      <c r="F130" s="255">
        <f>'Z31'!$F$93</f>
        <v>0</v>
      </c>
      <c r="G130" s="206">
        <f>'Z31'!$G$93</f>
        <v>100</v>
      </c>
      <c r="H130" s="233"/>
      <c r="I130" s="233"/>
      <c r="J130" s="233"/>
    </row>
    <row r="131" spans="1:14" ht="13.5" customHeight="1">
      <c r="A131" s="214">
        <v>32</v>
      </c>
      <c r="B131" s="212">
        <f>'Z32'!$B$93</f>
        <v>0</v>
      </c>
      <c r="C131" s="205">
        <f>'Z32'!$C$93</f>
        <v>0</v>
      </c>
      <c r="D131" s="255">
        <f>'Z32'!$D$93</f>
        <v>550</v>
      </c>
      <c r="E131" s="212">
        <f>'Z32'!$E$93</f>
        <v>0</v>
      </c>
      <c r="F131" s="255">
        <f>'Z32'!$F$93</f>
        <v>0</v>
      </c>
      <c r="G131" s="206">
        <f>'Z32'!$G$93</f>
        <v>0</v>
      </c>
      <c r="H131" s="233"/>
      <c r="I131" s="233"/>
      <c r="J131" s="233"/>
      <c r="N131" s="233"/>
    </row>
    <row r="132" spans="1:10" ht="12.75">
      <c r="A132" s="203">
        <v>33</v>
      </c>
      <c r="B132" s="212">
        <f>'Z33'!$B$93</f>
        <v>1175</v>
      </c>
      <c r="C132" s="205">
        <f>'Z33'!$C$93</f>
        <v>0</v>
      </c>
      <c r="D132" s="255">
        <f>'Z33'!$D$93</f>
        <v>382</v>
      </c>
      <c r="E132" s="212">
        <f>'Z33'!$E$93</f>
        <v>6250</v>
      </c>
      <c r="F132" s="255">
        <f>'Z33'!$F$93</f>
        <v>0</v>
      </c>
      <c r="G132" s="206">
        <f>'Z33'!$G$93</f>
        <v>100</v>
      </c>
      <c r="H132" s="233"/>
      <c r="I132" s="233"/>
      <c r="J132" s="233"/>
    </row>
    <row r="133" spans="1:10" ht="13.5" customHeight="1">
      <c r="A133" s="203">
        <v>41</v>
      </c>
      <c r="B133" s="212">
        <f>'Z41'!$B$93</f>
        <v>0</v>
      </c>
      <c r="C133" s="205">
        <f>'Z41'!$C$93</f>
        <v>0</v>
      </c>
      <c r="D133" s="255">
        <f>'Z41'!$D$93</f>
        <v>217</v>
      </c>
      <c r="E133" s="212">
        <f>'Z41'!$E$93</f>
        <v>1500</v>
      </c>
      <c r="F133" s="255">
        <f>'Z41'!$F$93</f>
        <v>320</v>
      </c>
      <c r="G133" s="206">
        <f>'Z41'!$G$93</f>
        <v>14</v>
      </c>
      <c r="H133" s="233"/>
      <c r="I133" s="233"/>
      <c r="J133" s="233"/>
    </row>
    <row r="134" spans="1:10" ht="13.5" customHeight="1">
      <c r="A134" s="227">
        <v>42</v>
      </c>
      <c r="B134" s="212">
        <f>'Z42'!$B$93</f>
        <v>4372</v>
      </c>
      <c r="C134" s="205">
        <f>'Z42'!$C$93</f>
        <v>0</v>
      </c>
      <c r="D134" s="255">
        <f>'Z42'!$D$93</f>
        <v>245</v>
      </c>
      <c r="E134" s="212">
        <f>'Z42'!$E$93</f>
        <v>50</v>
      </c>
      <c r="F134" s="255">
        <f>'Z42'!$F$93</f>
        <v>0</v>
      </c>
      <c r="G134" s="206">
        <f>'Z42'!$G$93</f>
        <v>15</v>
      </c>
      <c r="H134" s="233"/>
      <c r="I134" s="233"/>
      <c r="J134" s="233"/>
    </row>
    <row r="135" spans="1:10" ht="13.5" customHeight="1">
      <c r="A135" s="227">
        <v>51</v>
      </c>
      <c r="B135" s="212">
        <f>'Z51'!$B$93</f>
        <v>0</v>
      </c>
      <c r="C135" s="205">
        <f>'Z51'!$C$93</f>
        <v>0</v>
      </c>
      <c r="D135" s="255">
        <f>'Z51'!$D$93</f>
        <v>92</v>
      </c>
      <c r="E135" s="212">
        <f>'Z51'!$E$93</f>
        <v>0</v>
      </c>
      <c r="F135" s="255">
        <f>'Z51'!$F$93</f>
        <v>0</v>
      </c>
      <c r="G135" s="206">
        <f>'Z51'!$G$93</f>
        <v>0</v>
      </c>
      <c r="H135" s="233"/>
      <c r="I135" s="233"/>
      <c r="J135" s="233"/>
    </row>
    <row r="136" spans="1:10" ht="13.5" customHeight="1">
      <c r="A136" s="227">
        <v>52</v>
      </c>
      <c r="B136" s="212">
        <f>'Z52'!$B$93</f>
        <v>0</v>
      </c>
      <c r="C136" s="205">
        <f>'Z52'!$C$93</f>
        <v>0</v>
      </c>
      <c r="D136" s="255">
        <f>'Z52'!$D$93</f>
        <v>157</v>
      </c>
      <c r="E136" s="212">
        <f>'Z52'!$E$93</f>
        <v>0</v>
      </c>
      <c r="F136" s="255">
        <f>'Z52'!$F$93</f>
        <v>0</v>
      </c>
      <c r="G136" s="206">
        <f>'Z52'!$G$93</f>
        <v>0</v>
      </c>
      <c r="H136" s="233"/>
      <c r="I136" s="233"/>
      <c r="J136" s="233"/>
    </row>
    <row r="137" spans="1:10" ht="13.5" customHeight="1">
      <c r="A137" s="227">
        <v>53</v>
      </c>
      <c r="B137" s="212">
        <f>'Z53'!$B$93</f>
        <v>0</v>
      </c>
      <c r="C137" s="205">
        <f>'Z53'!$C$93</f>
        <v>0</v>
      </c>
      <c r="D137" s="255">
        <f>'Z53'!$D$93</f>
        <v>51</v>
      </c>
      <c r="E137" s="212">
        <f>'Z53'!$E$93</f>
        <v>0</v>
      </c>
      <c r="F137" s="255">
        <f>'Z53'!$F$93</f>
        <v>0</v>
      </c>
      <c r="G137" s="206">
        <f>'Z53'!$G$93</f>
        <v>0</v>
      </c>
      <c r="H137" s="233"/>
      <c r="I137" s="233"/>
      <c r="J137" s="233"/>
    </row>
    <row r="138" spans="1:10" ht="13.5" customHeight="1">
      <c r="A138" s="227">
        <v>54</v>
      </c>
      <c r="B138" s="212">
        <f>'Z54'!$B$93</f>
        <v>3213</v>
      </c>
      <c r="C138" s="205">
        <f>'Z54'!$C$93</f>
        <v>0</v>
      </c>
      <c r="D138" s="255">
        <f>'Z54'!$D$93</f>
        <v>128</v>
      </c>
      <c r="E138" s="212">
        <f>'Z54'!$E$93</f>
        <v>3000</v>
      </c>
      <c r="F138" s="255">
        <f>'Z54'!$F$93</f>
        <v>0</v>
      </c>
      <c r="G138" s="206">
        <f>'Z54'!$G$93</f>
        <v>5</v>
      </c>
      <c r="H138" s="233"/>
      <c r="I138" s="233"/>
      <c r="J138" s="233"/>
    </row>
    <row r="139" spans="1:10" ht="13.5" customHeight="1">
      <c r="A139" s="227">
        <v>61</v>
      </c>
      <c r="B139" s="212">
        <f>'Z61'!$B$93</f>
        <v>1605</v>
      </c>
      <c r="C139" s="205">
        <f>'Z61'!$C$93</f>
        <v>0</v>
      </c>
      <c r="D139" s="255">
        <f>'Z61'!$D$93</f>
        <v>66</v>
      </c>
      <c r="E139" s="212">
        <f>'Z61'!$E$93</f>
        <v>0</v>
      </c>
      <c r="F139" s="255">
        <f>'Z61'!$F$93</f>
        <v>0</v>
      </c>
      <c r="G139" s="206">
        <f>'Z61'!$G$93</f>
        <v>0</v>
      </c>
      <c r="H139" s="233"/>
      <c r="I139" s="233"/>
      <c r="J139" s="233"/>
    </row>
    <row r="140" spans="1:10" ht="13.5" customHeight="1">
      <c r="A140" s="227">
        <v>62</v>
      </c>
      <c r="B140" s="212">
        <f>'Z62'!$B$93</f>
        <v>2310</v>
      </c>
      <c r="C140" s="205">
        <f>'Z62'!$C$93</f>
        <v>0</v>
      </c>
      <c r="D140" s="255">
        <f>'Z62'!$D$93</f>
        <v>328</v>
      </c>
      <c r="E140" s="212">
        <f>'Z62'!$E$93</f>
        <v>0</v>
      </c>
      <c r="F140" s="255">
        <f>'Z62'!$F$93</f>
        <v>0</v>
      </c>
      <c r="G140" s="206">
        <f>'Z62'!$G$93</f>
        <v>0</v>
      </c>
      <c r="H140" s="233"/>
      <c r="I140" s="233"/>
      <c r="J140" s="233"/>
    </row>
    <row r="141" spans="1:10" ht="13.5" customHeight="1">
      <c r="A141" s="227">
        <v>71</v>
      </c>
      <c r="B141" s="212">
        <f>'Z71'!$B$93</f>
        <v>1008</v>
      </c>
      <c r="C141" s="205">
        <f>'Z71'!$C$93</f>
        <v>200</v>
      </c>
      <c r="D141" s="255">
        <f>'Z71'!$D$93</f>
        <v>152</v>
      </c>
      <c r="E141" s="212">
        <f>'Z71'!$E$93</f>
        <v>0</v>
      </c>
      <c r="F141" s="255">
        <f>'Z71'!$F$93</f>
        <v>0</v>
      </c>
      <c r="G141" s="206">
        <f>'Z71'!$G$93</f>
        <v>0</v>
      </c>
      <c r="H141" s="233"/>
      <c r="I141" s="233"/>
      <c r="J141" s="233"/>
    </row>
    <row r="142" spans="1:10" ht="13.5" customHeight="1" thickBot="1">
      <c r="A142" s="227">
        <v>72</v>
      </c>
      <c r="B142" s="212">
        <f>'Z72'!$B$93</f>
        <v>2448</v>
      </c>
      <c r="C142" s="205">
        <f>'Z72'!$C$93</f>
        <v>0</v>
      </c>
      <c r="D142" s="255">
        <f>'Z72'!$D$93</f>
        <v>278</v>
      </c>
      <c r="E142" s="212">
        <f>'Z72'!$E$93</f>
        <v>0</v>
      </c>
      <c r="F142" s="255">
        <f>'Z72'!$F$93</f>
        <v>0</v>
      </c>
      <c r="G142" s="206">
        <f>'Z72'!$G$93</f>
        <v>0</v>
      </c>
      <c r="H142" s="233"/>
      <c r="I142" s="233"/>
      <c r="J142" s="233"/>
    </row>
    <row r="143" spans="1:10" ht="13.5" thickBot="1">
      <c r="A143" s="234" t="s">
        <v>23</v>
      </c>
      <c r="B143" s="268">
        <f aca="true" t="shared" si="13" ref="B143:G143">SUM(B124:B142)</f>
        <v>24640</v>
      </c>
      <c r="C143" s="269">
        <f t="shared" si="13"/>
        <v>465</v>
      </c>
      <c r="D143" s="270">
        <f t="shared" si="13"/>
        <v>3956</v>
      </c>
      <c r="E143" s="271">
        <f t="shared" si="13"/>
        <v>16370</v>
      </c>
      <c r="F143" s="269">
        <f t="shared" si="13"/>
        <v>320</v>
      </c>
      <c r="G143" s="270">
        <f t="shared" si="13"/>
        <v>254</v>
      </c>
      <c r="H143" s="272"/>
      <c r="I143" s="272"/>
      <c r="J143" s="272"/>
    </row>
    <row r="145" ht="13.5" thickBot="1"/>
    <row r="146" spans="1:10" ht="12.75" customHeight="1">
      <c r="A146" s="403" t="s">
        <v>22</v>
      </c>
      <c r="B146" s="418" t="s">
        <v>76</v>
      </c>
      <c r="C146" s="420" t="s">
        <v>20</v>
      </c>
      <c r="D146" s="408"/>
      <c r="E146" s="409"/>
      <c r="F146" s="420" t="s">
        <v>6</v>
      </c>
      <c r="G146" s="421"/>
      <c r="H146" s="422"/>
      <c r="I146" s="429" t="s">
        <v>5</v>
      </c>
      <c r="J146" s="430"/>
    </row>
    <row r="147" spans="1:10" ht="13.5" customHeight="1" thickBot="1">
      <c r="A147" s="458"/>
      <c r="B147" s="419"/>
      <c r="C147" s="236" t="s">
        <v>1</v>
      </c>
      <c r="D147" s="236" t="s">
        <v>2</v>
      </c>
      <c r="E147" s="237" t="s">
        <v>3</v>
      </c>
      <c r="F147" s="238" t="s">
        <v>1</v>
      </c>
      <c r="G147" s="236" t="s">
        <v>2</v>
      </c>
      <c r="H147" s="195" t="s">
        <v>3</v>
      </c>
      <c r="I147" s="425" t="s">
        <v>7</v>
      </c>
      <c r="J147" s="426"/>
    </row>
    <row r="148" spans="1:10" ht="13.5" customHeight="1">
      <c r="A148" s="273">
        <v>11</v>
      </c>
      <c r="B148" s="274">
        <f>'Z11'!$B$185</f>
        <v>177</v>
      </c>
      <c r="C148" s="275">
        <f aca="true" t="shared" si="14" ref="C148:C166">B101+E101+H101+B124+E124+H124</f>
        <v>500</v>
      </c>
      <c r="D148" s="276">
        <f aca="true" t="shared" si="15" ref="D148:D166">C101+F101+I101+C124+F124+I124</f>
        <v>0</v>
      </c>
      <c r="E148" s="277">
        <f aca="true" t="shared" si="16" ref="E148:E166">D101+G101+J101+D124+G124+J124</f>
        <v>366</v>
      </c>
      <c r="F148" s="244">
        <f>IF($B148=0,"",C148/$B148)</f>
        <v>2.824858757062147</v>
      </c>
      <c r="G148" s="245">
        <f aca="true" t="shared" si="17" ref="G148:G167">IF($B148=0,"",D148/$B148)</f>
        <v>0</v>
      </c>
      <c r="H148" s="246">
        <f aca="true" t="shared" si="18" ref="H148:H167">IF($B148=0,"",E148/$B148)</f>
        <v>2.0677966101694913</v>
      </c>
      <c r="I148" s="427">
        <f>C148+D148</f>
        <v>500</v>
      </c>
      <c r="J148" s="428"/>
    </row>
    <row r="149" spans="1:10" ht="13.5" customHeight="1">
      <c r="A149" s="256">
        <v>12</v>
      </c>
      <c r="B149" s="278">
        <f>'Z12'!$B$185</f>
        <v>85</v>
      </c>
      <c r="C149" s="279">
        <f t="shared" si="14"/>
        <v>3000</v>
      </c>
      <c r="D149" s="249">
        <f t="shared" si="15"/>
        <v>0</v>
      </c>
      <c r="E149" s="280">
        <f t="shared" si="16"/>
        <v>182</v>
      </c>
      <c r="F149" s="244">
        <f aca="true" t="shared" si="19" ref="F149:F167">IF($B149=0,"",C149/$B149)</f>
        <v>35.294117647058826</v>
      </c>
      <c r="G149" s="245">
        <f t="shared" si="17"/>
        <v>0</v>
      </c>
      <c r="H149" s="246">
        <f t="shared" si="18"/>
        <v>2.1411764705882352</v>
      </c>
      <c r="I149" s="423">
        <f aca="true" t="shared" si="20" ref="I149:I162">C149+D149</f>
        <v>3000</v>
      </c>
      <c r="J149" s="424"/>
    </row>
    <row r="150" spans="1:10" ht="13.5" customHeight="1">
      <c r="A150" s="256">
        <v>13</v>
      </c>
      <c r="B150" s="278">
        <f>'Z13'!$B$185</f>
        <v>140</v>
      </c>
      <c r="C150" s="279">
        <f t="shared" si="14"/>
        <v>3924</v>
      </c>
      <c r="D150" s="249">
        <f t="shared" si="15"/>
        <v>15</v>
      </c>
      <c r="E150" s="280">
        <f t="shared" si="16"/>
        <v>181</v>
      </c>
      <c r="F150" s="244">
        <f t="shared" si="19"/>
        <v>28.02857142857143</v>
      </c>
      <c r="G150" s="245">
        <f t="shared" si="17"/>
        <v>0.10714285714285714</v>
      </c>
      <c r="H150" s="246">
        <f t="shared" si="18"/>
        <v>1.292857142857143</v>
      </c>
      <c r="I150" s="423">
        <f t="shared" si="20"/>
        <v>3939</v>
      </c>
      <c r="J150" s="424"/>
    </row>
    <row r="151" spans="1:10" ht="13.5" customHeight="1">
      <c r="A151" s="256">
        <v>21</v>
      </c>
      <c r="B151" s="278">
        <f>'Z21'!$B$185</f>
        <v>85</v>
      </c>
      <c r="C151" s="279">
        <f t="shared" si="14"/>
        <v>2443</v>
      </c>
      <c r="D151" s="249">
        <f t="shared" si="15"/>
        <v>150</v>
      </c>
      <c r="E151" s="280">
        <f t="shared" si="16"/>
        <v>247</v>
      </c>
      <c r="F151" s="244">
        <f t="shared" si="19"/>
        <v>28.741176470588236</v>
      </c>
      <c r="G151" s="245">
        <f t="shared" si="17"/>
        <v>1.7647058823529411</v>
      </c>
      <c r="H151" s="246">
        <f t="shared" si="18"/>
        <v>2.9058823529411764</v>
      </c>
      <c r="I151" s="423">
        <f t="shared" si="20"/>
        <v>2593</v>
      </c>
      <c r="J151" s="424"/>
    </row>
    <row r="152" spans="1:10" ht="13.5" customHeight="1">
      <c r="A152" s="256">
        <v>22</v>
      </c>
      <c r="B152" s="278">
        <f>'Z22'!$B$185</f>
        <v>74</v>
      </c>
      <c r="C152" s="279">
        <f t="shared" si="14"/>
        <v>2650</v>
      </c>
      <c r="D152" s="249">
        <f t="shared" si="15"/>
        <v>0</v>
      </c>
      <c r="E152" s="280">
        <f t="shared" si="16"/>
        <v>266</v>
      </c>
      <c r="F152" s="244">
        <f t="shared" si="19"/>
        <v>35.810810810810814</v>
      </c>
      <c r="G152" s="245">
        <f t="shared" si="17"/>
        <v>0</v>
      </c>
      <c r="H152" s="246">
        <f t="shared" si="18"/>
        <v>3.5945945945945947</v>
      </c>
      <c r="I152" s="423">
        <f t="shared" si="20"/>
        <v>2650</v>
      </c>
      <c r="J152" s="424"/>
    </row>
    <row r="153" spans="1:10" ht="13.5" customHeight="1">
      <c r="A153" s="256">
        <v>23</v>
      </c>
      <c r="B153" s="278">
        <f>'Z23'!$B$185</f>
        <v>109</v>
      </c>
      <c r="C153" s="279">
        <f t="shared" si="14"/>
        <v>9513</v>
      </c>
      <c r="D153" s="249">
        <f t="shared" si="15"/>
        <v>424</v>
      </c>
      <c r="E153" s="280">
        <f t="shared" si="16"/>
        <v>299</v>
      </c>
      <c r="F153" s="244">
        <f t="shared" si="19"/>
        <v>87.27522935779817</v>
      </c>
      <c r="G153" s="245">
        <f t="shared" si="17"/>
        <v>3.889908256880734</v>
      </c>
      <c r="H153" s="246">
        <f t="shared" si="18"/>
        <v>2.743119266055046</v>
      </c>
      <c r="I153" s="423">
        <f t="shared" si="20"/>
        <v>9937</v>
      </c>
      <c r="J153" s="424"/>
    </row>
    <row r="154" spans="1:10" ht="13.5" customHeight="1">
      <c r="A154" s="256">
        <v>31</v>
      </c>
      <c r="B154" s="278">
        <f>'Z31'!$B$185</f>
        <v>56</v>
      </c>
      <c r="C154" s="279">
        <f t="shared" si="14"/>
        <v>2500</v>
      </c>
      <c r="D154" s="249">
        <f t="shared" si="15"/>
        <v>0</v>
      </c>
      <c r="E154" s="280">
        <f t="shared" si="16"/>
        <v>296</v>
      </c>
      <c r="F154" s="244">
        <f t="shared" si="19"/>
        <v>44.642857142857146</v>
      </c>
      <c r="G154" s="245">
        <f t="shared" si="17"/>
        <v>0</v>
      </c>
      <c r="H154" s="246">
        <f t="shared" si="18"/>
        <v>5.285714285714286</v>
      </c>
      <c r="I154" s="423">
        <f t="shared" si="20"/>
        <v>2500</v>
      </c>
      <c r="J154" s="424"/>
    </row>
    <row r="155" spans="1:10" ht="13.5" customHeight="1">
      <c r="A155" s="256">
        <v>32</v>
      </c>
      <c r="B155" s="278">
        <f>'Z32'!$B$185</f>
        <v>136</v>
      </c>
      <c r="C155" s="279">
        <f t="shared" si="14"/>
        <v>0</v>
      </c>
      <c r="D155" s="249">
        <f t="shared" si="15"/>
        <v>0</v>
      </c>
      <c r="E155" s="280">
        <f t="shared" si="16"/>
        <v>580</v>
      </c>
      <c r="F155" s="244">
        <f t="shared" si="19"/>
        <v>0</v>
      </c>
      <c r="G155" s="245">
        <f t="shared" si="17"/>
        <v>0</v>
      </c>
      <c r="H155" s="246">
        <f t="shared" si="18"/>
        <v>4.264705882352941</v>
      </c>
      <c r="I155" s="423">
        <f t="shared" si="20"/>
        <v>0</v>
      </c>
      <c r="J155" s="424"/>
    </row>
    <row r="156" spans="1:10" ht="13.5" customHeight="1">
      <c r="A156" s="256">
        <v>33</v>
      </c>
      <c r="B156" s="278">
        <f>'Z33'!$B$185</f>
        <v>144</v>
      </c>
      <c r="C156" s="279">
        <f t="shared" si="14"/>
        <v>8925</v>
      </c>
      <c r="D156" s="249">
        <f t="shared" si="15"/>
        <v>0</v>
      </c>
      <c r="E156" s="280">
        <f t="shared" si="16"/>
        <v>572</v>
      </c>
      <c r="F156" s="244">
        <f t="shared" si="19"/>
        <v>61.979166666666664</v>
      </c>
      <c r="G156" s="245">
        <f t="shared" si="17"/>
        <v>0</v>
      </c>
      <c r="H156" s="246">
        <f t="shared" si="18"/>
        <v>3.9722222222222223</v>
      </c>
      <c r="I156" s="423">
        <f t="shared" si="20"/>
        <v>8925</v>
      </c>
      <c r="J156" s="424"/>
    </row>
    <row r="157" spans="1:10" ht="13.5" customHeight="1">
      <c r="A157" s="256">
        <v>41</v>
      </c>
      <c r="B157" s="278">
        <f>'Z41'!$B$185</f>
        <v>155</v>
      </c>
      <c r="C157" s="279">
        <f t="shared" si="14"/>
        <v>1500</v>
      </c>
      <c r="D157" s="249">
        <f t="shared" si="15"/>
        <v>320</v>
      </c>
      <c r="E157" s="280">
        <f t="shared" si="16"/>
        <v>231</v>
      </c>
      <c r="F157" s="244">
        <f t="shared" si="19"/>
        <v>9.67741935483871</v>
      </c>
      <c r="G157" s="245">
        <f t="shared" si="17"/>
        <v>2.064516129032258</v>
      </c>
      <c r="H157" s="246">
        <f t="shared" si="18"/>
        <v>1.4903225806451612</v>
      </c>
      <c r="I157" s="423">
        <f t="shared" si="20"/>
        <v>1820</v>
      </c>
      <c r="J157" s="424"/>
    </row>
    <row r="158" spans="1:10" ht="13.5" customHeight="1">
      <c r="A158" s="256">
        <v>42</v>
      </c>
      <c r="B158" s="278">
        <f>'Z42'!$B$185</f>
        <v>95</v>
      </c>
      <c r="C158" s="279">
        <f t="shared" si="14"/>
        <v>4722</v>
      </c>
      <c r="D158" s="249">
        <f t="shared" si="15"/>
        <v>940</v>
      </c>
      <c r="E158" s="280">
        <f t="shared" si="16"/>
        <v>350</v>
      </c>
      <c r="F158" s="244">
        <f t="shared" si="19"/>
        <v>49.705263157894734</v>
      </c>
      <c r="G158" s="245">
        <f t="shared" si="17"/>
        <v>9.894736842105264</v>
      </c>
      <c r="H158" s="246">
        <f t="shared" si="18"/>
        <v>3.6842105263157894</v>
      </c>
      <c r="I158" s="423">
        <f t="shared" si="20"/>
        <v>5662</v>
      </c>
      <c r="J158" s="424"/>
    </row>
    <row r="159" spans="1:10" ht="13.5" customHeight="1">
      <c r="A159" s="256">
        <v>51</v>
      </c>
      <c r="B159" s="278">
        <f>'Z51'!$B$185</f>
        <v>138</v>
      </c>
      <c r="C159" s="279">
        <f t="shared" si="14"/>
        <v>2700</v>
      </c>
      <c r="D159" s="249">
        <f t="shared" si="15"/>
        <v>6477</v>
      </c>
      <c r="E159" s="280">
        <f t="shared" si="16"/>
        <v>326</v>
      </c>
      <c r="F159" s="244">
        <f t="shared" si="19"/>
        <v>19.565217391304348</v>
      </c>
      <c r="G159" s="245">
        <f t="shared" si="17"/>
        <v>46.93478260869565</v>
      </c>
      <c r="H159" s="246">
        <f t="shared" si="18"/>
        <v>2.36231884057971</v>
      </c>
      <c r="I159" s="423">
        <f t="shared" si="20"/>
        <v>9177</v>
      </c>
      <c r="J159" s="424"/>
    </row>
    <row r="160" spans="1:10" ht="13.5" customHeight="1">
      <c r="A160" s="256">
        <v>52</v>
      </c>
      <c r="B160" s="278">
        <f>'Z52'!$B$185</f>
        <v>126</v>
      </c>
      <c r="C160" s="279">
        <f t="shared" si="14"/>
        <v>0</v>
      </c>
      <c r="D160" s="249">
        <f t="shared" si="15"/>
        <v>0</v>
      </c>
      <c r="E160" s="280">
        <f t="shared" si="16"/>
        <v>383</v>
      </c>
      <c r="F160" s="244">
        <f t="shared" si="19"/>
        <v>0</v>
      </c>
      <c r="G160" s="245">
        <f t="shared" si="17"/>
        <v>0</v>
      </c>
      <c r="H160" s="246">
        <f t="shared" si="18"/>
        <v>3.0396825396825395</v>
      </c>
      <c r="I160" s="423">
        <f t="shared" si="20"/>
        <v>0</v>
      </c>
      <c r="J160" s="424"/>
    </row>
    <row r="161" spans="1:10" ht="13.5" customHeight="1">
      <c r="A161" s="256">
        <v>53</v>
      </c>
      <c r="B161" s="278">
        <f>'Z53'!$B$185</f>
        <v>145</v>
      </c>
      <c r="C161" s="279">
        <f t="shared" si="14"/>
        <v>1976</v>
      </c>
      <c r="D161" s="249">
        <f t="shared" si="15"/>
        <v>0</v>
      </c>
      <c r="E161" s="280">
        <f t="shared" si="16"/>
        <v>76</v>
      </c>
      <c r="F161" s="244">
        <f t="shared" si="19"/>
        <v>13.627586206896552</v>
      </c>
      <c r="G161" s="245">
        <f t="shared" si="17"/>
        <v>0</v>
      </c>
      <c r="H161" s="246">
        <f t="shared" si="18"/>
        <v>0.5241379310344828</v>
      </c>
      <c r="I161" s="423">
        <f t="shared" si="20"/>
        <v>1976</v>
      </c>
      <c r="J161" s="424"/>
    </row>
    <row r="162" spans="1:10" ht="13.5" customHeight="1">
      <c r="A162" s="256">
        <v>54</v>
      </c>
      <c r="B162" s="278">
        <f>'Z54'!$B$185</f>
        <v>171</v>
      </c>
      <c r="C162" s="279">
        <f t="shared" si="14"/>
        <v>9213</v>
      </c>
      <c r="D162" s="249">
        <f t="shared" si="15"/>
        <v>0</v>
      </c>
      <c r="E162" s="280">
        <f t="shared" si="16"/>
        <v>165</v>
      </c>
      <c r="F162" s="244">
        <f t="shared" si="19"/>
        <v>53.87719298245614</v>
      </c>
      <c r="G162" s="245">
        <f t="shared" si="17"/>
        <v>0</v>
      </c>
      <c r="H162" s="246">
        <f t="shared" si="18"/>
        <v>0.9649122807017544</v>
      </c>
      <c r="I162" s="423">
        <f t="shared" si="20"/>
        <v>9213</v>
      </c>
      <c r="J162" s="424"/>
    </row>
    <row r="163" spans="1:10" ht="13.5" customHeight="1">
      <c r="A163" s="256">
        <v>61</v>
      </c>
      <c r="B163" s="278">
        <f>'Z61'!$B$185</f>
        <v>103</v>
      </c>
      <c r="C163" s="279">
        <f t="shared" si="14"/>
        <v>1605</v>
      </c>
      <c r="D163" s="249">
        <f t="shared" si="15"/>
        <v>0</v>
      </c>
      <c r="E163" s="280">
        <f t="shared" si="16"/>
        <v>66</v>
      </c>
      <c r="F163" s="244">
        <f t="shared" si="19"/>
        <v>15.58252427184466</v>
      </c>
      <c r="G163" s="245">
        <f t="shared" si="17"/>
        <v>0</v>
      </c>
      <c r="H163" s="246">
        <f t="shared" si="18"/>
        <v>0.6407766990291263</v>
      </c>
      <c r="I163" s="423">
        <f>C163+D163</f>
        <v>1605</v>
      </c>
      <c r="J163" s="424"/>
    </row>
    <row r="164" spans="1:10" ht="13.5" customHeight="1">
      <c r="A164" s="256">
        <v>62</v>
      </c>
      <c r="B164" s="278">
        <f>'Z62'!$B$185</f>
        <v>258</v>
      </c>
      <c r="C164" s="279">
        <f t="shared" si="14"/>
        <v>3810</v>
      </c>
      <c r="D164" s="249">
        <f t="shared" si="15"/>
        <v>0</v>
      </c>
      <c r="E164" s="280">
        <f t="shared" si="16"/>
        <v>549</v>
      </c>
      <c r="F164" s="244">
        <f t="shared" si="19"/>
        <v>14.767441860465116</v>
      </c>
      <c r="G164" s="245">
        <f t="shared" si="17"/>
        <v>0</v>
      </c>
      <c r="H164" s="246">
        <f t="shared" si="18"/>
        <v>2.127906976744186</v>
      </c>
      <c r="I164" s="423">
        <f>C164+D164</f>
        <v>3810</v>
      </c>
      <c r="J164" s="424"/>
    </row>
    <row r="165" spans="1:10" ht="13.5" customHeight="1">
      <c r="A165" s="256">
        <v>71</v>
      </c>
      <c r="B165" s="278">
        <f>'Z71'!$B$185</f>
        <v>62</v>
      </c>
      <c r="C165" s="279">
        <f t="shared" si="14"/>
        <v>1008</v>
      </c>
      <c r="D165" s="249">
        <f t="shared" si="15"/>
        <v>200</v>
      </c>
      <c r="E165" s="280">
        <f t="shared" si="16"/>
        <v>152</v>
      </c>
      <c r="F165" s="244">
        <f t="shared" si="19"/>
        <v>16.258064516129032</v>
      </c>
      <c r="G165" s="245">
        <f t="shared" si="17"/>
        <v>3.225806451612903</v>
      </c>
      <c r="H165" s="246">
        <f t="shared" si="18"/>
        <v>2.4516129032258065</v>
      </c>
      <c r="I165" s="423">
        <f>C165+D165</f>
        <v>1208</v>
      </c>
      <c r="J165" s="424"/>
    </row>
    <row r="166" spans="1:10" ht="13.5" customHeight="1" thickBot="1">
      <c r="A166" s="256">
        <v>72</v>
      </c>
      <c r="B166" s="278">
        <f>'Z72'!$B$185</f>
        <v>113</v>
      </c>
      <c r="C166" s="279">
        <f t="shared" si="14"/>
        <v>3148</v>
      </c>
      <c r="D166" s="249">
        <f t="shared" si="15"/>
        <v>0</v>
      </c>
      <c r="E166" s="280">
        <f t="shared" si="16"/>
        <v>310</v>
      </c>
      <c r="F166" s="244">
        <f t="shared" si="19"/>
        <v>27.858407079646017</v>
      </c>
      <c r="G166" s="245">
        <f t="shared" si="17"/>
        <v>0</v>
      </c>
      <c r="H166" s="246">
        <f t="shared" si="18"/>
        <v>2.743362831858407</v>
      </c>
      <c r="I166" s="423">
        <f>C166+D166</f>
        <v>3148</v>
      </c>
      <c r="J166" s="424"/>
    </row>
    <row r="167" spans="1:10" ht="13.5" customHeight="1" thickBot="1">
      <c r="A167" s="234" t="s">
        <v>23</v>
      </c>
      <c r="B167" s="258">
        <f>SUM(B148:B166)</f>
        <v>2372</v>
      </c>
      <c r="C167" s="259">
        <f>SUM(C148:C166)</f>
        <v>63137</v>
      </c>
      <c r="D167" s="259">
        <f>SUM(D148:D166)</f>
        <v>8526</v>
      </c>
      <c r="E167" s="260">
        <f>SUM(E148:E166)</f>
        <v>5597</v>
      </c>
      <c r="F167" s="252">
        <f t="shared" si="19"/>
        <v>26.617622259696457</v>
      </c>
      <c r="G167" s="253">
        <f t="shared" si="17"/>
        <v>3.594435075885329</v>
      </c>
      <c r="H167" s="254">
        <f t="shared" si="18"/>
        <v>2.359612141652614</v>
      </c>
      <c r="I167" s="436">
        <f>SUM(I148:I166)</f>
        <v>71663</v>
      </c>
      <c r="J167" s="437"/>
    </row>
    <row r="168" ht="13.5" thickBot="1"/>
    <row r="169" spans="1:10" ht="12.75" customHeight="1">
      <c r="A169" s="403" t="s">
        <v>22</v>
      </c>
      <c r="B169" s="412" t="s">
        <v>15</v>
      </c>
      <c r="C169" s="408"/>
      <c r="D169" s="413"/>
      <c r="F169" s="442" t="s">
        <v>70</v>
      </c>
      <c r="G169" s="443"/>
      <c r="H169" s="443"/>
      <c r="I169" s="443"/>
      <c r="J169" s="444"/>
    </row>
    <row r="170" spans="1:10" ht="13.5" customHeight="1" thickBot="1">
      <c r="A170" s="458"/>
      <c r="B170" s="455" t="s">
        <v>1</v>
      </c>
      <c r="C170" s="456"/>
      <c r="D170" s="457"/>
      <c r="F170" s="445"/>
      <c r="G170" s="446"/>
      <c r="H170" s="447"/>
      <c r="I170" s="446"/>
      <c r="J170" s="448"/>
    </row>
    <row r="171" spans="1:10" ht="13.5" customHeight="1">
      <c r="A171" s="256">
        <v>11</v>
      </c>
      <c r="B171" s="281"/>
      <c r="C171" s="221">
        <f>'Z11'!$C$122</f>
        <v>4000</v>
      </c>
      <c r="D171" s="281"/>
      <c r="H171" s="282">
        <f>SUM('Z11'!B171)</f>
        <v>1037</v>
      </c>
      <c r="I171" s="157"/>
      <c r="J171" s="157"/>
    </row>
    <row r="172" spans="1:10" ht="13.5" customHeight="1">
      <c r="A172" s="256">
        <v>12</v>
      </c>
      <c r="B172" s="281"/>
      <c r="C172" s="205">
        <f>'Z12'!$C$122</f>
        <v>2000</v>
      </c>
      <c r="D172" s="281"/>
      <c r="H172" s="283">
        <f>SUM('Z12'!B171)</f>
        <v>3000</v>
      </c>
      <c r="I172" s="157"/>
      <c r="J172" s="157"/>
    </row>
    <row r="173" spans="1:10" ht="13.5" customHeight="1">
      <c r="A173" s="256">
        <v>13</v>
      </c>
      <c r="B173" s="281"/>
      <c r="C173" s="205">
        <f>'Z13'!$C$122</f>
        <v>4530</v>
      </c>
      <c r="D173" s="281"/>
      <c r="H173" s="283">
        <f>SUM('Z13'!B171)</f>
        <v>50</v>
      </c>
      <c r="I173" s="157"/>
      <c r="J173" s="157"/>
    </row>
    <row r="174" spans="1:10" ht="13.5" customHeight="1">
      <c r="A174" s="256">
        <v>21</v>
      </c>
      <c r="B174" s="281"/>
      <c r="C174" s="205">
        <f>'Z21'!$C$122</f>
        <v>1500</v>
      </c>
      <c r="D174" s="281"/>
      <c r="H174" s="283">
        <f>SUM('Z21'!B171)</f>
        <v>0</v>
      </c>
      <c r="I174" s="157"/>
      <c r="J174" s="157"/>
    </row>
    <row r="175" spans="1:10" ht="13.5" customHeight="1">
      <c r="A175" s="256">
        <v>22</v>
      </c>
      <c r="B175" s="281"/>
      <c r="C175" s="205">
        <f>'Z22'!$C$122</f>
        <v>1000</v>
      </c>
      <c r="D175" s="281"/>
      <c r="H175" s="283">
        <f>SUM('Z22'!B171)</f>
        <v>0</v>
      </c>
      <c r="I175" s="157"/>
      <c r="J175" s="157"/>
    </row>
    <row r="176" spans="1:10" ht="13.5" customHeight="1">
      <c r="A176" s="256">
        <v>23</v>
      </c>
      <c r="B176" s="281"/>
      <c r="C176" s="205">
        <f>'Z23'!$C$122</f>
        <v>7000</v>
      </c>
      <c r="D176" s="281"/>
      <c r="H176" s="283">
        <f>SUM('Z23'!B171)</f>
        <v>0</v>
      </c>
      <c r="I176" s="157"/>
      <c r="J176" s="157"/>
    </row>
    <row r="177" spans="1:10" ht="13.5" customHeight="1">
      <c r="A177" s="256">
        <v>31</v>
      </c>
      <c r="B177" s="281"/>
      <c r="C177" s="205">
        <f>'Z31'!$C$122</f>
        <v>2000</v>
      </c>
      <c r="D177" s="281"/>
      <c r="H177" s="283">
        <f>SUM('Z31'!B171)</f>
        <v>0</v>
      </c>
      <c r="I177" s="157"/>
      <c r="J177" s="157"/>
    </row>
    <row r="178" spans="1:10" ht="13.5" customHeight="1">
      <c r="A178" s="256">
        <v>32</v>
      </c>
      <c r="B178" s="281"/>
      <c r="C178" s="205">
        <f>'Z32'!$C$122</f>
        <v>3200</v>
      </c>
      <c r="D178" s="281"/>
      <c r="H178" s="283">
        <f>SUM('Z32'!B171)</f>
        <v>105</v>
      </c>
      <c r="I178" s="157"/>
      <c r="J178" s="157"/>
    </row>
    <row r="179" spans="1:10" ht="12.75">
      <c r="A179" s="256">
        <v>33</v>
      </c>
      <c r="B179" s="281"/>
      <c r="C179" s="205">
        <f>'Z33'!$C$122</f>
        <v>8500</v>
      </c>
      <c r="D179" s="281"/>
      <c r="H179" s="283">
        <f>SUM('Z33'!B171)</f>
        <v>0</v>
      </c>
      <c r="I179" s="281"/>
      <c r="J179" s="281"/>
    </row>
    <row r="180" spans="1:10" ht="15" customHeight="1">
      <c r="A180" s="256">
        <v>41</v>
      </c>
      <c r="B180" s="281"/>
      <c r="C180" s="205">
        <f>'Z41'!$C$122</f>
        <v>6000</v>
      </c>
      <c r="D180" s="281"/>
      <c r="H180" s="283">
        <f>SUM('Z41'!B171)</f>
        <v>34</v>
      </c>
      <c r="I180" s="281"/>
      <c r="J180" s="281"/>
    </row>
    <row r="181" spans="1:10" ht="13.5" customHeight="1">
      <c r="A181" s="256">
        <v>42</v>
      </c>
      <c r="B181" s="281"/>
      <c r="C181" s="205">
        <f>'Z42'!$C$122</f>
        <v>2700</v>
      </c>
      <c r="D181" s="281"/>
      <c r="H181" s="283">
        <f>SUM('Z42'!B171)</f>
        <v>1406</v>
      </c>
      <c r="I181" s="281"/>
      <c r="J181" s="281"/>
    </row>
    <row r="182" spans="1:10" ht="14.25" customHeight="1">
      <c r="A182" s="256">
        <v>51</v>
      </c>
      <c r="B182" s="281"/>
      <c r="C182" s="205">
        <f>'Z51'!$C$122</f>
        <v>9000</v>
      </c>
      <c r="D182" s="281"/>
      <c r="H182" s="283">
        <f>SUM('Z51'!B171)</f>
        <v>2000</v>
      </c>
      <c r="I182" s="281"/>
      <c r="J182" s="281"/>
    </row>
    <row r="183" spans="1:10" ht="14.25" customHeight="1">
      <c r="A183" s="256">
        <v>52</v>
      </c>
      <c r="B183" s="281"/>
      <c r="C183" s="205">
        <f>'Z52'!$C$122</f>
        <v>12417</v>
      </c>
      <c r="D183" s="281"/>
      <c r="H183" s="283">
        <f>SUM('Z52'!B171)</f>
        <v>195</v>
      </c>
      <c r="I183" s="281"/>
      <c r="J183" s="281"/>
    </row>
    <row r="184" spans="1:10" ht="14.25" customHeight="1">
      <c r="A184" s="256">
        <v>53</v>
      </c>
      <c r="B184" s="281"/>
      <c r="C184" s="205">
        <f>'Z53'!$C$122</f>
        <v>8262</v>
      </c>
      <c r="D184" s="281"/>
      <c r="H184" s="283">
        <f>SUM('Z53'!B171)</f>
        <v>0</v>
      </c>
      <c r="I184" s="281"/>
      <c r="J184" s="281"/>
    </row>
    <row r="185" spans="1:10" ht="14.25" customHeight="1">
      <c r="A185" s="256">
        <v>54</v>
      </c>
      <c r="B185" s="281"/>
      <c r="C185" s="205">
        <f>'Z54'!$C$122</f>
        <v>2000</v>
      </c>
      <c r="D185" s="281"/>
      <c r="H185" s="283">
        <f>SUM('Z54'!B171)</f>
        <v>100</v>
      </c>
      <c r="I185" s="281"/>
      <c r="J185" s="281"/>
    </row>
    <row r="186" spans="1:10" ht="14.25" customHeight="1">
      <c r="A186" s="256">
        <v>61</v>
      </c>
      <c r="B186" s="281"/>
      <c r="C186" s="205">
        <f>'Z61'!$C$122</f>
        <v>2000</v>
      </c>
      <c r="D186" s="281"/>
      <c r="H186" s="283">
        <f>SUM('Z61'!B171)</f>
        <v>0</v>
      </c>
      <c r="I186" s="281"/>
      <c r="J186" s="281"/>
    </row>
    <row r="187" spans="1:10" ht="14.25" customHeight="1">
      <c r="A187" s="256">
        <v>62</v>
      </c>
      <c r="B187" s="281"/>
      <c r="C187" s="205">
        <f>'Z62'!$C$122</f>
        <v>3850</v>
      </c>
      <c r="D187" s="281"/>
      <c r="H187" s="283">
        <f>SUM('Z62'!B171)</f>
        <v>50</v>
      </c>
      <c r="I187" s="281"/>
      <c r="J187" s="281"/>
    </row>
    <row r="188" spans="1:10" ht="14.25" customHeight="1">
      <c r="A188" s="256">
        <v>71</v>
      </c>
      <c r="B188" s="281"/>
      <c r="C188" s="205">
        <f>'Z71'!$C$122</f>
        <v>6141</v>
      </c>
      <c r="D188" s="281"/>
      <c r="H188" s="283">
        <f>SUM('Z71'!B171)</f>
        <v>0</v>
      </c>
      <c r="I188" s="281"/>
      <c r="J188" s="281"/>
    </row>
    <row r="189" spans="1:10" ht="14.25" customHeight="1" thickBot="1">
      <c r="A189" s="256">
        <v>72</v>
      </c>
      <c r="B189" s="281"/>
      <c r="C189" s="205">
        <f>'Z72'!$C$122</f>
        <v>0</v>
      </c>
      <c r="D189" s="281"/>
      <c r="H189" s="283">
        <f>SUM('Z72'!B171)</f>
        <v>80</v>
      </c>
      <c r="I189" s="281"/>
      <c r="J189" s="281"/>
    </row>
    <row r="190" spans="1:8" ht="13.5" thickBot="1">
      <c r="A190" s="2" t="s">
        <v>23</v>
      </c>
      <c r="C190" s="2">
        <f>SUM(C171:C189)</f>
        <v>86100</v>
      </c>
      <c r="H190" s="2">
        <f>SUM(H171:H189)</f>
        <v>8057</v>
      </c>
    </row>
    <row r="191" ht="13.5" thickBot="1"/>
    <row r="192" spans="1:10" ht="18.75" thickBot="1">
      <c r="A192" s="186"/>
      <c r="B192" s="432" t="s">
        <v>9</v>
      </c>
      <c r="C192" s="433"/>
      <c r="D192" s="433"/>
      <c r="E192" s="433"/>
      <c r="F192" s="433"/>
      <c r="G192" s="433"/>
      <c r="H192" s="433"/>
      <c r="I192" s="433"/>
      <c r="J192" s="434"/>
    </row>
    <row r="193" spans="2:10" ht="13.5" thickBot="1">
      <c r="B193" s="189"/>
      <c r="C193" s="189"/>
      <c r="D193" s="189"/>
      <c r="E193" s="189"/>
      <c r="F193" s="189"/>
      <c r="G193" s="189"/>
      <c r="H193" s="189"/>
      <c r="I193" s="189"/>
      <c r="J193" s="189"/>
    </row>
    <row r="194" spans="1:10" ht="12.75" customHeight="1">
      <c r="A194" s="403" t="s">
        <v>22</v>
      </c>
      <c r="B194" s="412" t="s">
        <v>16</v>
      </c>
      <c r="C194" s="408"/>
      <c r="D194" s="413"/>
      <c r="E194" s="412" t="s">
        <v>17</v>
      </c>
      <c r="F194" s="408"/>
      <c r="G194" s="413"/>
      <c r="H194" s="284"/>
      <c r="I194" s="285" t="s">
        <v>80</v>
      </c>
      <c r="J194" s="286"/>
    </row>
    <row r="195" spans="1:10" ht="13.5" customHeight="1" thickBot="1">
      <c r="A195" s="404"/>
      <c r="B195" s="238" t="s">
        <v>1</v>
      </c>
      <c r="C195" s="236" t="s">
        <v>2</v>
      </c>
      <c r="D195" s="195" t="s">
        <v>3</v>
      </c>
      <c r="E195" s="235" t="s">
        <v>1</v>
      </c>
      <c r="F195" s="236" t="s">
        <v>2</v>
      </c>
      <c r="G195" s="237" t="s">
        <v>3</v>
      </c>
      <c r="H195" s="238" t="s">
        <v>1</v>
      </c>
      <c r="I195" s="236" t="s">
        <v>2</v>
      </c>
      <c r="J195" s="195" t="s">
        <v>3</v>
      </c>
    </row>
    <row r="196" spans="1:10" ht="13.5" customHeight="1">
      <c r="A196" s="219">
        <v>11</v>
      </c>
      <c r="B196" s="201">
        <f>'Z11'!$B$139</f>
        <v>1150</v>
      </c>
      <c r="C196" s="198">
        <f>'Z11'!$C$139</f>
        <v>5361</v>
      </c>
      <c r="D196" s="200">
        <f>'Z11'!$D$139</f>
        <v>78</v>
      </c>
      <c r="E196" s="197">
        <f>'Z11'!$E$139</f>
        <v>5400</v>
      </c>
      <c r="F196" s="198">
        <f>'Z11'!$F$139</f>
        <v>0</v>
      </c>
      <c r="G196" s="200">
        <f>'Z11'!$G$139</f>
        <v>133</v>
      </c>
      <c r="H196" s="287">
        <f>'Z11'!$H$139</f>
        <v>7580</v>
      </c>
      <c r="I196" s="265">
        <f>'Z11'!$I$139</f>
        <v>0</v>
      </c>
      <c r="J196" s="202">
        <f>'Z11'!$J$139</f>
        <v>70</v>
      </c>
    </row>
    <row r="197" spans="1:10" ht="13.5" customHeight="1">
      <c r="A197" s="216">
        <v>12</v>
      </c>
      <c r="B197" s="212">
        <f>'Z12'!$B$139</f>
        <v>120</v>
      </c>
      <c r="C197" s="205">
        <f>'Z12'!$C$139</f>
        <v>18785</v>
      </c>
      <c r="D197" s="206">
        <f>'Z12'!$D$139</f>
        <v>675</v>
      </c>
      <c r="E197" s="212">
        <f>'Z12'!$E$139</f>
        <v>0</v>
      </c>
      <c r="F197" s="205">
        <f>'Z12'!$F$139</f>
        <v>79200</v>
      </c>
      <c r="G197" s="206">
        <f>'Z12'!$G$139</f>
        <v>65</v>
      </c>
      <c r="H197" s="212">
        <f>'Z12'!$H$139</f>
        <v>4800</v>
      </c>
      <c r="I197" s="205">
        <f>'Z12'!$I$139</f>
        <v>0</v>
      </c>
      <c r="J197" s="206">
        <f>'Z12'!$J$139</f>
        <v>5</v>
      </c>
    </row>
    <row r="198" spans="1:10" ht="13.5" customHeight="1">
      <c r="A198" s="216">
        <v>13</v>
      </c>
      <c r="B198" s="212">
        <f>'Z13'!$B$139</f>
        <v>8712</v>
      </c>
      <c r="C198" s="205">
        <f>'Z13'!$C$139</f>
        <v>27612</v>
      </c>
      <c r="D198" s="206">
        <f>'Z13'!$D$139</f>
        <v>49</v>
      </c>
      <c r="E198" s="212">
        <f>'Z13'!$E$139</f>
        <v>0</v>
      </c>
      <c r="F198" s="205">
        <f>'Z13'!$F$139</f>
        <v>0</v>
      </c>
      <c r="G198" s="206">
        <f>'Z13'!$G$139</f>
        <v>0</v>
      </c>
      <c r="H198" s="212">
        <f>'Z13'!$H$139</f>
        <v>2000</v>
      </c>
      <c r="I198" s="205">
        <f>'Z13'!$I$139</f>
        <v>0</v>
      </c>
      <c r="J198" s="206">
        <f>'Z13'!$J$139</f>
        <v>0</v>
      </c>
    </row>
    <row r="199" spans="1:10" ht="13.5" customHeight="1">
      <c r="A199" s="216">
        <v>21</v>
      </c>
      <c r="B199" s="212">
        <f>'Z21'!$B$139</f>
        <v>1430</v>
      </c>
      <c r="C199" s="205">
        <f>'Z21'!$C$139</f>
        <v>6043</v>
      </c>
      <c r="D199" s="206">
        <f>'Z21'!$D$139</f>
        <v>20</v>
      </c>
      <c r="E199" s="212">
        <f>'Z21'!$E$139</f>
        <v>1674</v>
      </c>
      <c r="F199" s="205">
        <f>'Z21'!$F$139</f>
        <v>0</v>
      </c>
      <c r="G199" s="206">
        <f>'Z21'!$G$139</f>
        <v>0</v>
      </c>
      <c r="H199" s="212">
        <f>'Z21'!$H$139</f>
        <v>0</v>
      </c>
      <c r="I199" s="205">
        <f>'Z21'!$I$139</f>
        <v>0</v>
      </c>
      <c r="J199" s="206">
        <f>'Z21'!$J$139</f>
        <v>0</v>
      </c>
    </row>
    <row r="200" spans="1:10" ht="13.5" customHeight="1">
      <c r="A200" s="216">
        <v>22</v>
      </c>
      <c r="B200" s="212">
        <f>'Z22'!$B$139</f>
        <v>800</v>
      </c>
      <c r="C200" s="205">
        <f>'Z22'!$C$139</f>
        <v>13335</v>
      </c>
      <c r="D200" s="206">
        <f>'Z22'!$D$139</f>
        <v>156</v>
      </c>
      <c r="E200" s="204">
        <f>'Z22'!$E$139</f>
        <v>200</v>
      </c>
      <c r="F200" s="205">
        <f>'Z22'!$F$139</f>
        <v>0</v>
      </c>
      <c r="G200" s="206">
        <f>'Z22'!$G$139</f>
        <v>0</v>
      </c>
      <c r="H200" s="212">
        <f>'Z22'!$H$139</f>
        <v>2200</v>
      </c>
      <c r="I200" s="205">
        <f>'Z22'!$J$139</f>
        <v>0</v>
      </c>
      <c r="J200" s="205">
        <f>'Z22'!$I$139</f>
        <v>0</v>
      </c>
    </row>
    <row r="201" spans="1:10" ht="13.5" customHeight="1">
      <c r="A201" s="216">
        <v>23</v>
      </c>
      <c r="B201" s="212">
        <f>'Z23'!$B$139</f>
        <v>100</v>
      </c>
      <c r="C201" s="205">
        <f>'Z23'!$C$139</f>
        <v>20167</v>
      </c>
      <c r="D201" s="206">
        <f>'Z23'!$D$139</f>
        <v>28</v>
      </c>
      <c r="E201" s="212">
        <f>'Z23'!$E$139</f>
        <v>3050</v>
      </c>
      <c r="F201" s="205">
        <f>'Z23'!$F$139</f>
        <v>230</v>
      </c>
      <c r="G201" s="206">
        <f>'Z23'!$G$139</f>
        <v>60</v>
      </c>
      <c r="H201" s="212">
        <f>'Z23'!$H$139</f>
        <v>2120</v>
      </c>
      <c r="I201" s="205">
        <f>'Z23'!$I$139</f>
        <v>299</v>
      </c>
      <c r="J201" s="206">
        <f>'Z23'!$J$139</f>
        <v>80</v>
      </c>
    </row>
    <row r="202" spans="1:10" ht="13.5" customHeight="1">
      <c r="A202" s="223">
        <v>31</v>
      </c>
      <c r="B202" s="212">
        <f>'Z31'!$B$139</f>
        <v>3200</v>
      </c>
      <c r="C202" s="205">
        <f>'Z31'!$C$139</f>
        <v>67870</v>
      </c>
      <c r="D202" s="206">
        <f>'Z31'!$D$139</f>
        <v>509</v>
      </c>
      <c r="E202" s="212">
        <f>'Z31'!$E$139</f>
        <v>0</v>
      </c>
      <c r="F202" s="205">
        <f>'Z31'!$F$139</f>
        <v>1000</v>
      </c>
      <c r="G202" s="206">
        <f>'Z31'!$G$139</f>
        <v>50</v>
      </c>
      <c r="H202" s="212">
        <f>'Z31'!$H$139</f>
        <v>1000</v>
      </c>
      <c r="I202" s="205">
        <f>'Z31'!$I$139</f>
        <v>12</v>
      </c>
      <c r="J202" s="206">
        <f>'Z31'!$J$139</f>
        <v>23</v>
      </c>
    </row>
    <row r="203" spans="1:10" ht="13.5" customHeight="1">
      <c r="A203" s="223">
        <v>32</v>
      </c>
      <c r="B203" s="212">
        <f>'Z32'!$B$139</f>
        <v>0</v>
      </c>
      <c r="C203" s="205">
        <f>'Z32'!$C$139</f>
        <v>41910</v>
      </c>
      <c r="D203" s="206">
        <f>'Z32'!$D$139</f>
        <v>138</v>
      </c>
      <c r="E203" s="212">
        <f>'Z32'!$E$139</f>
        <v>1370</v>
      </c>
      <c r="F203" s="205">
        <f>'Z32'!$F$139</f>
        <v>0</v>
      </c>
      <c r="G203" s="206">
        <f>'Z32'!$G$139</f>
        <v>164</v>
      </c>
      <c r="H203" s="212">
        <f>'Z32'!$H$139</f>
        <v>1130</v>
      </c>
      <c r="I203" s="205">
        <f>'Z32'!$I$139</f>
        <v>0</v>
      </c>
      <c r="J203" s="206">
        <f>'Z32'!$J$139</f>
        <v>0</v>
      </c>
    </row>
    <row r="204" spans="1:10" ht="13.5" customHeight="1">
      <c r="A204" s="216">
        <v>33</v>
      </c>
      <c r="B204" s="212">
        <f>'Z33'!$B$139</f>
        <v>0</v>
      </c>
      <c r="C204" s="205">
        <f>'Z33'!$C$139</f>
        <v>114312</v>
      </c>
      <c r="D204" s="206">
        <f>'Z33'!$D$139</f>
        <v>370</v>
      </c>
      <c r="E204" s="212">
        <f>'Z33'!$E$139</f>
        <v>1820</v>
      </c>
      <c r="F204" s="205">
        <f>'Z33'!$F$139</f>
        <v>0</v>
      </c>
      <c r="G204" s="206">
        <f>'Z33'!$G$139</f>
        <v>58</v>
      </c>
      <c r="H204" s="212">
        <f>'Z33'!$H$139</f>
        <v>5810</v>
      </c>
      <c r="I204" s="205">
        <f>'Z33'!$I$139</f>
        <v>0</v>
      </c>
      <c r="J204" s="206">
        <f>'Z33'!$J$139</f>
        <v>100</v>
      </c>
    </row>
    <row r="205" spans="1:10" ht="13.5" customHeight="1">
      <c r="A205" s="216">
        <v>41</v>
      </c>
      <c r="B205" s="212">
        <f>'Z41'!$B$139</f>
        <v>0</v>
      </c>
      <c r="C205" s="205">
        <f>'Z41'!$C$139</f>
        <v>57748</v>
      </c>
      <c r="D205" s="206">
        <f>'Z41'!$D$139</f>
        <v>54</v>
      </c>
      <c r="E205" s="212">
        <f>'Z41'!$E$139</f>
        <v>500</v>
      </c>
      <c r="F205" s="205">
        <f>'Z41'!$F$139</f>
        <v>0</v>
      </c>
      <c r="G205" s="206">
        <f>'Z41'!$G$139</f>
        <v>98</v>
      </c>
      <c r="H205" s="212">
        <f>'Z41'!$H$139</f>
        <v>500</v>
      </c>
      <c r="I205" s="205">
        <f>'Z41'!$I$139</f>
        <v>0</v>
      </c>
      <c r="J205" s="206">
        <f>'Z41'!$J$139</f>
        <v>0</v>
      </c>
    </row>
    <row r="206" spans="1:10" ht="13.5" customHeight="1">
      <c r="A206" s="216">
        <v>42</v>
      </c>
      <c r="B206" s="212">
        <f>'Z42'!$B$139</f>
        <v>0</v>
      </c>
      <c r="C206" s="205">
        <f>'Z42'!$C$139</f>
        <v>26414</v>
      </c>
      <c r="D206" s="206">
        <f>'Z42'!$D$139</f>
        <v>48</v>
      </c>
      <c r="E206" s="212">
        <f>'Z42'!$E$139</f>
        <v>1000</v>
      </c>
      <c r="F206" s="205">
        <f>'Z42'!$F$139</f>
        <v>15</v>
      </c>
      <c r="G206" s="206">
        <f>'Z42'!$G$139</f>
        <v>8</v>
      </c>
      <c r="H206" s="212">
        <f>'Z42'!$H$139</f>
        <v>1200</v>
      </c>
      <c r="I206" s="205">
        <f>'Z42'!$I$139</f>
        <v>0</v>
      </c>
      <c r="J206" s="206">
        <f>'Z42'!$J$139</f>
        <v>150</v>
      </c>
    </row>
    <row r="207" spans="1:10" ht="13.5" customHeight="1">
      <c r="A207" s="223">
        <v>51</v>
      </c>
      <c r="B207" s="212">
        <f>'Z51'!$B$139</f>
        <v>0</v>
      </c>
      <c r="C207" s="205">
        <f>'Z51'!$C$139</f>
        <v>23599</v>
      </c>
      <c r="D207" s="206">
        <f>'Z51'!$D$139</f>
        <v>327</v>
      </c>
      <c r="E207" s="212">
        <f>'Z51'!$E$139</f>
        <v>1888</v>
      </c>
      <c r="F207" s="205">
        <f>'Z51'!$F$139</f>
        <v>0</v>
      </c>
      <c r="G207" s="206">
        <f>'Z51'!$G$139</f>
        <v>350</v>
      </c>
      <c r="H207" s="212">
        <f>'Z51'!$H$139</f>
        <v>700</v>
      </c>
      <c r="I207" s="205">
        <f>'Z51'!$I$139</f>
        <v>0</v>
      </c>
      <c r="J207" s="206">
        <f>'Z51'!$J$139</f>
        <v>30</v>
      </c>
    </row>
    <row r="208" spans="1:10" ht="13.5" customHeight="1">
      <c r="A208" s="223">
        <v>52</v>
      </c>
      <c r="B208" s="212">
        <f>'Z52'!$B$139</f>
        <v>0</v>
      </c>
      <c r="C208" s="205">
        <f>'Z52'!$C$139</f>
        <v>8191</v>
      </c>
      <c r="D208" s="206">
        <f>'Z52'!$D$139</f>
        <v>6</v>
      </c>
      <c r="E208" s="212">
        <f>'Z52'!$E$139</f>
        <v>3300</v>
      </c>
      <c r="F208" s="205">
        <f>'Z52'!$F$139</f>
        <v>0</v>
      </c>
      <c r="G208" s="206">
        <f>'Z52'!$G$139</f>
        <v>0</v>
      </c>
      <c r="H208" s="212">
        <f>'Z52'!$H$139</f>
        <v>1160</v>
      </c>
      <c r="I208" s="205">
        <f>'Z52'!$I$139</f>
        <v>0</v>
      </c>
      <c r="J208" s="206">
        <f>'Z52'!$J$139</f>
        <v>0</v>
      </c>
    </row>
    <row r="209" spans="1:10" ht="13.5" customHeight="1">
      <c r="A209" s="223">
        <v>53</v>
      </c>
      <c r="B209" s="212">
        <f>'Z53'!$B$139</f>
        <v>0</v>
      </c>
      <c r="C209" s="205">
        <f>'Z53'!$C$139</f>
        <v>10116</v>
      </c>
      <c r="D209" s="206">
        <f>'Z53'!$D$139</f>
        <v>39</v>
      </c>
      <c r="E209" s="212">
        <f>'Z53'!$E$139</f>
        <v>0</v>
      </c>
      <c r="F209" s="205">
        <f>'Z53'!$F$139</f>
        <v>0</v>
      </c>
      <c r="G209" s="206">
        <f>'Z53'!$G$139</f>
        <v>0</v>
      </c>
      <c r="H209" s="212">
        <f>'Z53'!$H$139</f>
        <v>1310</v>
      </c>
      <c r="I209" s="205">
        <f>'Z53'!$I$139</f>
        <v>0</v>
      </c>
      <c r="J209" s="206">
        <f>'Z53'!$J$139</f>
        <v>0</v>
      </c>
    </row>
    <row r="210" spans="1:10" ht="13.5" customHeight="1">
      <c r="A210" s="223">
        <v>54</v>
      </c>
      <c r="B210" s="212">
        <f>'Z54'!$B$139</f>
        <v>0</v>
      </c>
      <c r="C210" s="205">
        <f>'Z54'!$C$139</f>
        <v>35593</v>
      </c>
      <c r="D210" s="206">
        <f>'Z54'!$D$139</f>
        <v>300</v>
      </c>
      <c r="E210" s="212">
        <f>'Z54'!$E$139</f>
        <v>18099</v>
      </c>
      <c r="F210" s="205">
        <f>'Z54'!$F$139</f>
        <v>0</v>
      </c>
      <c r="G210" s="206">
        <f>'Z54'!$G$139</f>
        <v>1600</v>
      </c>
      <c r="H210" s="212">
        <f>'Z54'!$H$139</f>
        <v>5000</v>
      </c>
      <c r="I210" s="205">
        <f>'Z54'!$I$139</f>
        <v>0</v>
      </c>
      <c r="J210" s="206">
        <f>'Z54'!$J$139</f>
        <v>92</v>
      </c>
    </row>
    <row r="211" spans="1:10" ht="13.5" customHeight="1">
      <c r="A211" s="227">
        <v>61</v>
      </c>
      <c r="B211" s="212">
        <f>'Z61'!$B$139</f>
        <v>0</v>
      </c>
      <c r="C211" s="205">
        <f>'Z61'!$C$139</f>
        <v>4776</v>
      </c>
      <c r="D211" s="206">
        <f>'Z61'!$D$139</f>
        <v>62</v>
      </c>
      <c r="E211" s="212">
        <f>'Z61'!$E$139</f>
        <v>7000</v>
      </c>
      <c r="F211" s="205">
        <f>'Z61'!$F$139</f>
        <v>0</v>
      </c>
      <c r="G211" s="206">
        <f>'Z61'!$G$139</f>
        <v>100</v>
      </c>
      <c r="H211" s="212">
        <f>'Z61'!$H$139</f>
        <v>2640</v>
      </c>
      <c r="I211" s="205">
        <f>'Z61'!$I$139</f>
        <v>0</v>
      </c>
      <c r="J211" s="206">
        <f>'Z61'!$J$139</f>
        <v>0</v>
      </c>
    </row>
    <row r="212" spans="1:10" ht="13.5" customHeight="1">
      <c r="A212" s="227">
        <v>62</v>
      </c>
      <c r="B212" s="212">
        <f>'Z62'!$B$139</f>
        <v>0</v>
      </c>
      <c r="C212" s="205">
        <f>'Z62'!$C$139</f>
        <v>26198</v>
      </c>
      <c r="D212" s="206">
        <f>'Z62'!$D$139</f>
        <v>405</v>
      </c>
      <c r="E212" s="212">
        <f>'Z62'!$E$139</f>
        <v>3000</v>
      </c>
      <c r="F212" s="205">
        <f>'Z62'!$F$139</f>
        <v>0</v>
      </c>
      <c r="G212" s="206">
        <f>'Z62'!$G$139</f>
        <v>0</v>
      </c>
      <c r="H212" s="212">
        <f>'Z62'!$H$139</f>
        <v>4818</v>
      </c>
      <c r="I212" s="205">
        <f>'Z62'!$I$139</f>
        <v>0</v>
      </c>
      <c r="J212" s="206">
        <f>'Z62'!$J$139</f>
        <v>107</v>
      </c>
    </row>
    <row r="213" spans="1:10" ht="13.5" customHeight="1">
      <c r="A213" s="227">
        <v>71</v>
      </c>
      <c r="B213" s="212">
        <f>'Z71'!$B$139</f>
        <v>0</v>
      </c>
      <c r="C213" s="205">
        <f>'Z71'!$C$139</f>
        <v>7936</v>
      </c>
      <c r="D213" s="206">
        <f>'Z71'!$D$139</f>
        <v>70</v>
      </c>
      <c r="E213" s="212">
        <f>'Z71'!$E$139</f>
        <v>1500</v>
      </c>
      <c r="F213" s="205">
        <f>'Z71'!$F$139</f>
        <v>0</v>
      </c>
      <c r="G213" s="206">
        <f>'Z71'!$G$139</f>
        <v>22</v>
      </c>
      <c r="H213" s="212">
        <f>'Z71'!$H$139</f>
        <v>1000</v>
      </c>
      <c r="I213" s="205">
        <f>'Z71'!$I$139</f>
        <v>0</v>
      </c>
      <c r="J213" s="206">
        <f>'Z71'!$J$139</f>
        <v>0</v>
      </c>
    </row>
    <row r="214" spans="1:10" ht="13.5" customHeight="1" thickBot="1">
      <c r="A214" s="227">
        <v>72</v>
      </c>
      <c r="B214" s="212">
        <f>'Z72'!$B$139</f>
        <v>0</v>
      </c>
      <c r="C214" s="205">
        <f>'Z72'!$C$139</f>
        <v>25953</v>
      </c>
      <c r="D214" s="206">
        <f>'Z72'!$D$139</f>
        <v>102</v>
      </c>
      <c r="E214" s="212">
        <f>'Z72'!$E$139</f>
        <v>0</v>
      </c>
      <c r="F214" s="205">
        <f>'Z72'!$F$139</f>
        <v>5000</v>
      </c>
      <c r="G214" s="206">
        <f>'Z72'!$G$139</f>
        <v>100</v>
      </c>
      <c r="H214" s="212">
        <f>'Z72'!$H$139</f>
        <v>1500</v>
      </c>
      <c r="I214" s="205">
        <f>'Z72'!$I$139</f>
        <v>0</v>
      </c>
      <c r="J214" s="206">
        <f>'Z72'!$J$139</f>
        <v>0</v>
      </c>
    </row>
    <row r="215" spans="1:10" ht="13.5" thickBot="1">
      <c r="A215" s="234" t="s">
        <v>23</v>
      </c>
      <c r="B215" s="258">
        <f aca="true" t="shared" si="21" ref="B215:J215">SUM(B196:B214)</f>
        <v>15512</v>
      </c>
      <c r="C215" s="259">
        <f t="shared" si="21"/>
        <v>541919</v>
      </c>
      <c r="D215" s="260">
        <f t="shared" si="21"/>
        <v>3436</v>
      </c>
      <c r="E215" s="258">
        <f t="shared" si="21"/>
        <v>49801</v>
      </c>
      <c r="F215" s="259">
        <f t="shared" si="21"/>
        <v>85445</v>
      </c>
      <c r="G215" s="260">
        <f t="shared" si="21"/>
        <v>2808</v>
      </c>
      <c r="H215" s="258">
        <f t="shared" si="21"/>
        <v>46468</v>
      </c>
      <c r="I215" s="259">
        <f t="shared" si="21"/>
        <v>311</v>
      </c>
      <c r="J215" s="262">
        <f t="shared" si="21"/>
        <v>657</v>
      </c>
    </row>
    <row r="217" ht="13.5" thickBot="1"/>
    <row r="218" spans="1:10" ht="12.75" customHeight="1">
      <c r="A218" s="403" t="s">
        <v>22</v>
      </c>
      <c r="B218" s="418" t="s">
        <v>76</v>
      </c>
      <c r="C218" s="407" t="s">
        <v>19</v>
      </c>
      <c r="D218" s="408"/>
      <c r="E218" s="409"/>
      <c r="F218" s="420" t="s">
        <v>6</v>
      </c>
      <c r="G218" s="421"/>
      <c r="H218" s="422"/>
      <c r="I218" s="429" t="s">
        <v>5</v>
      </c>
      <c r="J218" s="430"/>
    </row>
    <row r="219" spans="1:10" ht="13.5" customHeight="1" thickBot="1">
      <c r="A219" s="404"/>
      <c r="B219" s="419"/>
      <c r="C219" s="193" t="s">
        <v>1</v>
      </c>
      <c r="D219" s="191" t="s">
        <v>2</v>
      </c>
      <c r="E219" s="194" t="s">
        <v>3</v>
      </c>
      <c r="F219" s="190" t="s">
        <v>1</v>
      </c>
      <c r="G219" s="191" t="s">
        <v>2</v>
      </c>
      <c r="H219" s="192" t="s">
        <v>3</v>
      </c>
      <c r="I219" s="438" t="s">
        <v>7</v>
      </c>
      <c r="J219" s="439"/>
    </row>
    <row r="220" spans="1:10" ht="13.5" customHeight="1">
      <c r="A220" s="196">
        <v>11</v>
      </c>
      <c r="B220" s="247">
        <f>'Z11'!$B$185</f>
        <v>177</v>
      </c>
      <c r="C220" s="288">
        <f aca="true" t="shared" si="22" ref="C220:C238">B196+E196+H196</f>
        <v>14130</v>
      </c>
      <c r="D220" s="276">
        <f aca="true" t="shared" si="23" ref="D220:D238">C196+F196+I196</f>
        <v>5361</v>
      </c>
      <c r="E220" s="277">
        <f aca="true" t="shared" si="24" ref="E220:E238">D196+G196+J196</f>
        <v>281</v>
      </c>
      <c r="F220" s="244">
        <f>IF($B220=0,"",C220/$B220)</f>
        <v>79.83050847457628</v>
      </c>
      <c r="G220" s="245">
        <f aca="true" t="shared" si="25" ref="G220:G239">IF($B220=0,"",D220/$B220)</f>
        <v>30.28813559322034</v>
      </c>
      <c r="H220" s="246">
        <f aca="true" t="shared" si="26" ref="H220:H239">IF($B220=0,"",E220/$B220)</f>
        <v>1.5875706214689265</v>
      </c>
      <c r="I220" s="440">
        <f>C220+D220</f>
        <v>19491</v>
      </c>
      <c r="J220" s="441"/>
    </row>
    <row r="221" spans="1:10" ht="13.5" customHeight="1">
      <c r="A221" s="203">
        <v>12</v>
      </c>
      <c r="B221" s="247">
        <f>'Z12'!$B$185</f>
        <v>85</v>
      </c>
      <c r="C221" s="279">
        <f t="shared" si="22"/>
        <v>4920</v>
      </c>
      <c r="D221" s="249">
        <f t="shared" si="23"/>
        <v>97985</v>
      </c>
      <c r="E221" s="280">
        <f t="shared" si="24"/>
        <v>745</v>
      </c>
      <c r="F221" s="244">
        <f aca="true" t="shared" si="27" ref="F221:F239">IF($B221=0,"",C221/$B221)</f>
        <v>57.88235294117647</v>
      </c>
      <c r="G221" s="245">
        <f t="shared" si="25"/>
        <v>1152.764705882353</v>
      </c>
      <c r="H221" s="246">
        <f t="shared" si="26"/>
        <v>8.764705882352942</v>
      </c>
      <c r="I221" s="423">
        <f aca="true" t="shared" si="28" ref="I221:I234">C221+D221</f>
        <v>102905</v>
      </c>
      <c r="J221" s="424"/>
    </row>
    <row r="222" spans="1:10" ht="13.5" customHeight="1">
      <c r="A222" s="203">
        <v>13</v>
      </c>
      <c r="B222" s="247">
        <f>'Z13'!$B$185</f>
        <v>140</v>
      </c>
      <c r="C222" s="279">
        <f t="shared" si="22"/>
        <v>10712</v>
      </c>
      <c r="D222" s="249">
        <f t="shared" si="23"/>
        <v>27612</v>
      </c>
      <c r="E222" s="280">
        <f t="shared" si="24"/>
        <v>49</v>
      </c>
      <c r="F222" s="244">
        <f t="shared" si="27"/>
        <v>76.51428571428572</v>
      </c>
      <c r="G222" s="245">
        <f t="shared" si="25"/>
        <v>197.22857142857143</v>
      </c>
      <c r="H222" s="246">
        <f t="shared" si="26"/>
        <v>0.35</v>
      </c>
      <c r="I222" s="423">
        <f t="shared" si="28"/>
        <v>38324</v>
      </c>
      <c r="J222" s="424"/>
    </row>
    <row r="223" spans="1:10" ht="13.5" customHeight="1">
      <c r="A223" s="203">
        <v>21</v>
      </c>
      <c r="B223" s="247">
        <f>'Z21'!$B$185</f>
        <v>85</v>
      </c>
      <c r="C223" s="279">
        <f t="shared" si="22"/>
        <v>3104</v>
      </c>
      <c r="D223" s="249">
        <f t="shared" si="23"/>
        <v>6043</v>
      </c>
      <c r="E223" s="280">
        <f t="shared" si="24"/>
        <v>20</v>
      </c>
      <c r="F223" s="244">
        <f t="shared" si="27"/>
        <v>36.51764705882353</v>
      </c>
      <c r="G223" s="245">
        <f t="shared" si="25"/>
        <v>71.09411764705882</v>
      </c>
      <c r="H223" s="246">
        <f t="shared" si="26"/>
        <v>0.23529411764705882</v>
      </c>
      <c r="I223" s="423">
        <f t="shared" si="28"/>
        <v>9147</v>
      </c>
      <c r="J223" s="424"/>
    </row>
    <row r="224" spans="1:10" ht="13.5" customHeight="1">
      <c r="A224" s="203">
        <v>22</v>
      </c>
      <c r="B224" s="247">
        <f>'Z22'!$B$185</f>
        <v>74</v>
      </c>
      <c r="C224" s="279">
        <f t="shared" si="22"/>
        <v>3200</v>
      </c>
      <c r="D224" s="249">
        <f t="shared" si="23"/>
        <v>13335</v>
      </c>
      <c r="E224" s="280">
        <f t="shared" si="24"/>
        <v>156</v>
      </c>
      <c r="F224" s="244">
        <f t="shared" si="27"/>
        <v>43.24324324324324</v>
      </c>
      <c r="G224" s="245">
        <f t="shared" si="25"/>
        <v>180.2027027027027</v>
      </c>
      <c r="H224" s="246">
        <f t="shared" si="26"/>
        <v>2.108108108108108</v>
      </c>
      <c r="I224" s="423">
        <f t="shared" si="28"/>
        <v>16535</v>
      </c>
      <c r="J224" s="424"/>
    </row>
    <row r="225" spans="1:10" ht="13.5" customHeight="1">
      <c r="A225" s="203">
        <v>23</v>
      </c>
      <c r="B225" s="247">
        <f>'Z23'!$B$185</f>
        <v>109</v>
      </c>
      <c r="C225" s="279">
        <f t="shared" si="22"/>
        <v>5270</v>
      </c>
      <c r="D225" s="249">
        <f t="shared" si="23"/>
        <v>20696</v>
      </c>
      <c r="E225" s="280">
        <f t="shared" si="24"/>
        <v>168</v>
      </c>
      <c r="F225" s="244">
        <f t="shared" si="27"/>
        <v>48.34862385321101</v>
      </c>
      <c r="G225" s="245">
        <f t="shared" si="25"/>
        <v>189.87155963302752</v>
      </c>
      <c r="H225" s="246">
        <f t="shared" si="26"/>
        <v>1.5412844036697249</v>
      </c>
      <c r="I225" s="423">
        <f t="shared" si="28"/>
        <v>25966</v>
      </c>
      <c r="J225" s="424"/>
    </row>
    <row r="226" spans="1:10" ht="12.75">
      <c r="A226" s="203">
        <v>31</v>
      </c>
      <c r="B226" s="247">
        <f>'Z31'!$B$185</f>
        <v>56</v>
      </c>
      <c r="C226" s="279">
        <f t="shared" si="22"/>
        <v>4200</v>
      </c>
      <c r="D226" s="249">
        <f t="shared" si="23"/>
        <v>68882</v>
      </c>
      <c r="E226" s="280">
        <f t="shared" si="24"/>
        <v>582</v>
      </c>
      <c r="F226" s="244">
        <f t="shared" si="27"/>
        <v>75</v>
      </c>
      <c r="G226" s="245">
        <f t="shared" si="25"/>
        <v>1230.0357142857142</v>
      </c>
      <c r="H226" s="246">
        <f t="shared" si="26"/>
        <v>10.392857142857142</v>
      </c>
      <c r="I226" s="423">
        <f t="shared" si="28"/>
        <v>73082</v>
      </c>
      <c r="J226" s="424"/>
    </row>
    <row r="227" spans="1:10" ht="12.75">
      <c r="A227" s="203">
        <v>32</v>
      </c>
      <c r="B227" s="247">
        <f>'Z32'!$B$185</f>
        <v>136</v>
      </c>
      <c r="C227" s="279">
        <f t="shared" si="22"/>
        <v>2500</v>
      </c>
      <c r="D227" s="249">
        <f t="shared" si="23"/>
        <v>41910</v>
      </c>
      <c r="E227" s="280">
        <f t="shared" si="24"/>
        <v>302</v>
      </c>
      <c r="F227" s="244">
        <f t="shared" si="27"/>
        <v>18.38235294117647</v>
      </c>
      <c r="G227" s="245">
        <f t="shared" si="25"/>
        <v>308.1617647058824</v>
      </c>
      <c r="H227" s="246">
        <f t="shared" si="26"/>
        <v>2.2205882352941178</v>
      </c>
      <c r="I227" s="423">
        <f t="shared" si="28"/>
        <v>44410</v>
      </c>
      <c r="J227" s="424"/>
    </row>
    <row r="228" spans="1:10" ht="12.75">
      <c r="A228" s="203">
        <v>33</v>
      </c>
      <c r="B228" s="247">
        <f>'Z33'!$B$185</f>
        <v>144</v>
      </c>
      <c r="C228" s="279">
        <f t="shared" si="22"/>
        <v>7630</v>
      </c>
      <c r="D228" s="249">
        <f t="shared" si="23"/>
        <v>114312</v>
      </c>
      <c r="E228" s="280">
        <f t="shared" si="24"/>
        <v>528</v>
      </c>
      <c r="F228" s="244">
        <f t="shared" si="27"/>
        <v>52.986111111111114</v>
      </c>
      <c r="G228" s="245">
        <f t="shared" si="25"/>
        <v>793.8333333333334</v>
      </c>
      <c r="H228" s="246">
        <f t="shared" si="26"/>
        <v>3.6666666666666665</v>
      </c>
      <c r="I228" s="423">
        <f t="shared" si="28"/>
        <v>121942</v>
      </c>
      <c r="J228" s="424"/>
    </row>
    <row r="229" spans="1:10" ht="15" customHeight="1">
      <c r="A229" s="203">
        <v>41</v>
      </c>
      <c r="B229" s="247">
        <f>'Z41'!$B$185</f>
        <v>155</v>
      </c>
      <c r="C229" s="279">
        <f t="shared" si="22"/>
        <v>1000</v>
      </c>
      <c r="D229" s="249">
        <f t="shared" si="23"/>
        <v>57748</v>
      </c>
      <c r="E229" s="280">
        <f t="shared" si="24"/>
        <v>152</v>
      </c>
      <c r="F229" s="244">
        <f t="shared" si="27"/>
        <v>6.451612903225806</v>
      </c>
      <c r="G229" s="245">
        <f t="shared" si="25"/>
        <v>372.56774193548387</v>
      </c>
      <c r="H229" s="246">
        <f t="shared" si="26"/>
        <v>0.9806451612903225</v>
      </c>
      <c r="I229" s="423">
        <f t="shared" si="28"/>
        <v>58748</v>
      </c>
      <c r="J229" s="424"/>
    </row>
    <row r="230" spans="1:10" ht="14.25" customHeight="1">
      <c r="A230" s="203">
        <v>42</v>
      </c>
      <c r="B230" s="247">
        <f>'Z42'!$B$185</f>
        <v>95</v>
      </c>
      <c r="C230" s="279">
        <f t="shared" si="22"/>
        <v>2200</v>
      </c>
      <c r="D230" s="249">
        <f t="shared" si="23"/>
        <v>26429</v>
      </c>
      <c r="E230" s="280">
        <f t="shared" si="24"/>
        <v>206</v>
      </c>
      <c r="F230" s="244">
        <f t="shared" si="27"/>
        <v>23.157894736842106</v>
      </c>
      <c r="G230" s="245">
        <f t="shared" si="25"/>
        <v>278.2</v>
      </c>
      <c r="H230" s="246">
        <f t="shared" si="26"/>
        <v>2.168421052631579</v>
      </c>
      <c r="I230" s="423">
        <f t="shared" si="28"/>
        <v>28629</v>
      </c>
      <c r="J230" s="424"/>
    </row>
    <row r="231" spans="1:10" ht="13.5" customHeight="1">
      <c r="A231" s="214">
        <v>51</v>
      </c>
      <c r="B231" s="247">
        <f>'Z51'!$B$185</f>
        <v>138</v>
      </c>
      <c r="C231" s="279">
        <f t="shared" si="22"/>
        <v>2588</v>
      </c>
      <c r="D231" s="249">
        <f t="shared" si="23"/>
        <v>23599</v>
      </c>
      <c r="E231" s="280">
        <f t="shared" si="24"/>
        <v>707</v>
      </c>
      <c r="F231" s="244">
        <f t="shared" si="27"/>
        <v>18.753623188405797</v>
      </c>
      <c r="G231" s="245">
        <f t="shared" si="25"/>
        <v>171.0072463768116</v>
      </c>
      <c r="H231" s="246">
        <f t="shared" si="26"/>
        <v>5.1231884057971016</v>
      </c>
      <c r="I231" s="423">
        <f t="shared" si="28"/>
        <v>26187</v>
      </c>
      <c r="J231" s="424"/>
    </row>
    <row r="232" spans="1:10" ht="13.5" customHeight="1">
      <c r="A232" s="214">
        <v>52</v>
      </c>
      <c r="B232" s="247">
        <f>'Z52'!$B$185</f>
        <v>126</v>
      </c>
      <c r="C232" s="279">
        <f t="shared" si="22"/>
        <v>4460</v>
      </c>
      <c r="D232" s="249">
        <f t="shared" si="23"/>
        <v>8191</v>
      </c>
      <c r="E232" s="280">
        <f t="shared" si="24"/>
        <v>6</v>
      </c>
      <c r="F232" s="244">
        <f t="shared" si="27"/>
        <v>35.3968253968254</v>
      </c>
      <c r="G232" s="245">
        <f t="shared" si="25"/>
        <v>65.0079365079365</v>
      </c>
      <c r="H232" s="246">
        <f t="shared" si="26"/>
        <v>0.047619047619047616</v>
      </c>
      <c r="I232" s="423">
        <f t="shared" si="28"/>
        <v>12651</v>
      </c>
      <c r="J232" s="424"/>
    </row>
    <row r="233" spans="1:10" ht="13.5" customHeight="1">
      <c r="A233" s="214">
        <v>53</v>
      </c>
      <c r="B233" s="247">
        <f>'Z53'!$B$185</f>
        <v>145</v>
      </c>
      <c r="C233" s="279">
        <f t="shared" si="22"/>
        <v>1310</v>
      </c>
      <c r="D233" s="249">
        <f t="shared" si="23"/>
        <v>10116</v>
      </c>
      <c r="E233" s="280">
        <f t="shared" si="24"/>
        <v>39</v>
      </c>
      <c r="F233" s="244">
        <f t="shared" si="27"/>
        <v>9.03448275862069</v>
      </c>
      <c r="G233" s="245">
        <f t="shared" si="25"/>
        <v>69.76551724137931</v>
      </c>
      <c r="H233" s="246">
        <f t="shared" si="26"/>
        <v>0.2689655172413793</v>
      </c>
      <c r="I233" s="423">
        <f t="shared" si="28"/>
        <v>11426</v>
      </c>
      <c r="J233" s="424"/>
    </row>
    <row r="234" spans="1:10" ht="13.5" customHeight="1">
      <c r="A234" s="214">
        <v>54</v>
      </c>
      <c r="B234" s="247">
        <f>'Z54'!$B$185</f>
        <v>171</v>
      </c>
      <c r="C234" s="279">
        <f t="shared" si="22"/>
        <v>23099</v>
      </c>
      <c r="D234" s="249">
        <f t="shared" si="23"/>
        <v>35593</v>
      </c>
      <c r="E234" s="280">
        <f t="shared" si="24"/>
        <v>1992</v>
      </c>
      <c r="F234" s="244">
        <f t="shared" si="27"/>
        <v>135.08187134502924</v>
      </c>
      <c r="G234" s="245">
        <f t="shared" si="25"/>
        <v>208.14619883040936</v>
      </c>
      <c r="H234" s="246">
        <f t="shared" si="26"/>
        <v>11.649122807017545</v>
      </c>
      <c r="I234" s="423">
        <f t="shared" si="28"/>
        <v>58692</v>
      </c>
      <c r="J234" s="424"/>
    </row>
    <row r="235" spans="1:10" ht="13.5" customHeight="1">
      <c r="A235" s="256">
        <v>61</v>
      </c>
      <c r="B235" s="289">
        <f>'Z61'!$B$185</f>
        <v>103</v>
      </c>
      <c r="C235" s="279">
        <f t="shared" si="22"/>
        <v>9640</v>
      </c>
      <c r="D235" s="249">
        <f t="shared" si="23"/>
        <v>4776</v>
      </c>
      <c r="E235" s="280">
        <f t="shared" si="24"/>
        <v>162</v>
      </c>
      <c r="F235" s="244">
        <f t="shared" si="27"/>
        <v>93.59223300970874</v>
      </c>
      <c r="G235" s="245">
        <f t="shared" si="25"/>
        <v>46.36893203883495</v>
      </c>
      <c r="H235" s="246">
        <f t="shared" si="26"/>
        <v>1.5728155339805825</v>
      </c>
      <c r="I235" s="406">
        <f>C235+D235</f>
        <v>14416</v>
      </c>
      <c r="J235" s="424"/>
    </row>
    <row r="236" spans="1:10" ht="13.5" customHeight="1">
      <c r="A236" s="256">
        <v>62</v>
      </c>
      <c r="B236" s="289">
        <f>'Z62'!$B$185</f>
        <v>258</v>
      </c>
      <c r="C236" s="279">
        <f t="shared" si="22"/>
        <v>7818</v>
      </c>
      <c r="D236" s="251">
        <f t="shared" si="23"/>
        <v>26198</v>
      </c>
      <c r="E236" s="290">
        <f t="shared" si="24"/>
        <v>512</v>
      </c>
      <c r="F236" s="244">
        <f t="shared" si="27"/>
        <v>30.302325581395348</v>
      </c>
      <c r="G236" s="245">
        <f t="shared" si="25"/>
        <v>101.54263565891473</v>
      </c>
      <c r="H236" s="246">
        <f t="shared" si="26"/>
        <v>1.9844961240310077</v>
      </c>
      <c r="I236" s="406">
        <f>C236+D236</f>
        <v>34016</v>
      </c>
      <c r="J236" s="424"/>
    </row>
    <row r="237" spans="1:10" ht="13.5" customHeight="1">
      <c r="A237" s="256">
        <v>71</v>
      </c>
      <c r="B237" s="289">
        <f>'Z71'!$B$185</f>
        <v>62</v>
      </c>
      <c r="C237" s="279">
        <f t="shared" si="22"/>
        <v>2500</v>
      </c>
      <c r="D237" s="249">
        <f t="shared" si="23"/>
        <v>7936</v>
      </c>
      <c r="E237" s="280">
        <f t="shared" si="24"/>
        <v>92</v>
      </c>
      <c r="F237" s="244">
        <f t="shared" si="27"/>
        <v>40.32258064516129</v>
      </c>
      <c r="G237" s="245">
        <f t="shared" si="25"/>
        <v>128</v>
      </c>
      <c r="H237" s="246">
        <f t="shared" si="26"/>
        <v>1.4838709677419355</v>
      </c>
      <c r="I237" s="406">
        <f>C237+D237</f>
        <v>10436</v>
      </c>
      <c r="J237" s="424"/>
    </row>
    <row r="238" spans="1:10" ht="13.5" customHeight="1" thickBot="1">
      <c r="A238" s="256">
        <v>72</v>
      </c>
      <c r="B238" s="289">
        <f>'Z72'!$B$185</f>
        <v>113</v>
      </c>
      <c r="C238" s="279">
        <f t="shared" si="22"/>
        <v>1500</v>
      </c>
      <c r="D238" s="251">
        <f t="shared" si="23"/>
        <v>30953</v>
      </c>
      <c r="E238" s="290">
        <f t="shared" si="24"/>
        <v>202</v>
      </c>
      <c r="F238" s="244">
        <f t="shared" si="27"/>
        <v>13.274336283185841</v>
      </c>
      <c r="G238" s="245">
        <f t="shared" si="25"/>
        <v>273.92035398230087</v>
      </c>
      <c r="H238" s="246">
        <f t="shared" si="26"/>
        <v>1.7876106194690264</v>
      </c>
      <c r="I238" s="406">
        <f>C238+D238</f>
        <v>32453</v>
      </c>
      <c r="J238" s="424"/>
    </row>
    <row r="239" spans="1:10" ht="13.5" thickBot="1">
      <c r="A239" s="234" t="s">
        <v>23</v>
      </c>
      <c r="B239" s="258">
        <f>SUM(B220:B238)</f>
        <v>2372</v>
      </c>
      <c r="C239" s="259">
        <f>SUM(C220:C238)</f>
        <v>111781</v>
      </c>
      <c r="D239" s="259">
        <f>SUM(D220:D238)</f>
        <v>627675</v>
      </c>
      <c r="E239" s="260">
        <f>SUM(E220:E238)</f>
        <v>6901</v>
      </c>
      <c r="F239" s="252">
        <f t="shared" si="27"/>
        <v>47.1252107925801</v>
      </c>
      <c r="G239" s="253">
        <f t="shared" si="25"/>
        <v>264.61846543001684</v>
      </c>
      <c r="H239" s="254">
        <f t="shared" si="26"/>
        <v>2.9093591905564926</v>
      </c>
      <c r="I239" s="436">
        <f>SUM(I220:J238)</f>
        <v>739456</v>
      </c>
      <c r="J239" s="437"/>
    </row>
    <row r="240" spans="1:10" s="264" customFormat="1" ht="12.75">
      <c r="A240" s="263"/>
      <c r="B240" s="263"/>
      <c r="C240" s="263"/>
      <c r="D240" s="263"/>
      <c r="E240" s="263"/>
      <c r="F240" s="308"/>
      <c r="G240" s="308"/>
      <c r="H240" s="308"/>
      <c r="I240" s="263"/>
      <c r="J240" s="263"/>
    </row>
    <row r="241" spans="1:10" ht="18">
      <c r="A241" s="263"/>
      <c r="B241" s="463" t="s">
        <v>24</v>
      </c>
      <c r="C241" s="463"/>
      <c r="D241" s="463"/>
      <c r="E241" s="463"/>
      <c r="F241" s="463"/>
      <c r="G241" s="463"/>
      <c r="H241" s="463"/>
      <c r="I241" s="463"/>
      <c r="J241" s="463"/>
    </row>
    <row r="242" ht="13.5" thickBot="1"/>
    <row r="243" spans="1:10" ht="12.75" customHeight="1">
      <c r="A243" s="403" t="s">
        <v>22</v>
      </c>
      <c r="B243" s="418" t="s">
        <v>76</v>
      </c>
      <c r="C243" s="420" t="s">
        <v>5</v>
      </c>
      <c r="D243" s="408"/>
      <c r="E243" s="409"/>
      <c r="F243" s="420" t="s">
        <v>6</v>
      </c>
      <c r="G243" s="421"/>
      <c r="H243" s="422"/>
      <c r="I243" s="429" t="s">
        <v>5</v>
      </c>
      <c r="J243" s="430"/>
    </row>
    <row r="244" spans="1:10" ht="13.5" customHeight="1" thickBot="1">
      <c r="A244" s="404"/>
      <c r="B244" s="419"/>
      <c r="C244" s="191" t="s">
        <v>1</v>
      </c>
      <c r="D244" s="191" t="s">
        <v>2</v>
      </c>
      <c r="E244" s="194" t="s">
        <v>3</v>
      </c>
      <c r="F244" s="238" t="s">
        <v>1</v>
      </c>
      <c r="G244" s="236" t="s">
        <v>2</v>
      </c>
      <c r="H244" s="195" t="s">
        <v>3</v>
      </c>
      <c r="I244" s="425" t="s">
        <v>7</v>
      </c>
      <c r="J244" s="426"/>
    </row>
    <row r="245" spans="1:10" ht="13.5" customHeight="1">
      <c r="A245" s="196">
        <v>11</v>
      </c>
      <c r="B245" s="291">
        <f>'Z11'!$B$185</f>
        <v>177</v>
      </c>
      <c r="C245" s="275">
        <f aca="true" t="shared" si="29" ref="C245:D263">C75+C148+C220</f>
        <v>125789</v>
      </c>
      <c r="D245" s="276">
        <f t="shared" si="29"/>
        <v>6261</v>
      </c>
      <c r="E245" s="277">
        <f aca="true" t="shared" si="30" ref="E245:E263">E75+E148+E220+H171</f>
        <v>8740</v>
      </c>
      <c r="F245" s="244">
        <f>IF($B245=0,"",C245/$B245)</f>
        <v>710.6723163841808</v>
      </c>
      <c r="G245" s="245">
        <f aca="true" t="shared" si="31" ref="G245:G264">IF($B245=0,"",D245/$B245)</f>
        <v>35.3728813559322</v>
      </c>
      <c r="H245" s="246">
        <f aca="true" t="shared" si="32" ref="H245:H264">IF($B245=0,"",E245/$B245)</f>
        <v>49.378531073446325</v>
      </c>
      <c r="I245" s="459">
        <f>C245+D245</f>
        <v>132050</v>
      </c>
      <c r="J245" s="460"/>
    </row>
    <row r="246" spans="1:10" ht="13.5" customHeight="1">
      <c r="A246" s="203">
        <v>12</v>
      </c>
      <c r="B246" s="247">
        <f>'Z12'!$B$185</f>
        <v>85</v>
      </c>
      <c r="C246" s="279">
        <f t="shared" si="29"/>
        <v>32713</v>
      </c>
      <c r="D246" s="249">
        <f t="shared" si="29"/>
        <v>98485</v>
      </c>
      <c r="E246" s="280">
        <f t="shared" si="30"/>
        <v>10027</v>
      </c>
      <c r="F246" s="244">
        <f aca="true" t="shared" si="33" ref="F246:F264">IF($B246=0,"",C246/$B246)</f>
        <v>384.8588235294118</v>
      </c>
      <c r="G246" s="245">
        <f t="shared" si="31"/>
        <v>1158.6470588235295</v>
      </c>
      <c r="H246" s="246">
        <f t="shared" si="32"/>
        <v>117.96470588235294</v>
      </c>
      <c r="I246" s="461">
        <f aca="true" t="shared" si="34" ref="I246:I259">C246+D246</f>
        <v>131198</v>
      </c>
      <c r="J246" s="462"/>
    </row>
    <row r="247" spans="1:10" ht="13.5" customHeight="1">
      <c r="A247" s="203">
        <v>13</v>
      </c>
      <c r="B247" s="247">
        <f>'Z13'!$B$185</f>
        <v>140</v>
      </c>
      <c r="C247" s="279">
        <f t="shared" si="29"/>
        <v>90234</v>
      </c>
      <c r="D247" s="249">
        <f t="shared" si="29"/>
        <v>55741</v>
      </c>
      <c r="E247" s="280">
        <f t="shared" si="30"/>
        <v>11746</v>
      </c>
      <c r="F247" s="244">
        <f t="shared" si="33"/>
        <v>644.5285714285715</v>
      </c>
      <c r="G247" s="245">
        <f t="shared" si="31"/>
        <v>398.15</v>
      </c>
      <c r="H247" s="246">
        <f t="shared" si="32"/>
        <v>83.9</v>
      </c>
      <c r="I247" s="461">
        <f t="shared" si="34"/>
        <v>145975</v>
      </c>
      <c r="J247" s="462"/>
    </row>
    <row r="248" spans="1:10" ht="13.5" customHeight="1">
      <c r="A248" s="203">
        <v>21</v>
      </c>
      <c r="B248" s="247">
        <f>'Z21'!$B$185</f>
        <v>85</v>
      </c>
      <c r="C248" s="279">
        <f t="shared" si="29"/>
        <v>40334</v>
      </c>
      <c r="D248" s="249">
        <f t="shared" si="29"/>
        <v>8893</v>
      </c>
      <c r="E248" s="280">
        <f t="shared" si="30"/>
        <v>4780</v>
      </c>
      <c r="F248" s="244">
        <f t="shared" si="33"/>
        <v>474.5176470588235</v>
      </c>
      <c r="G248" s="245">
        <f t="shared" si="31"/>
        <v>104.62352941176471</v>
      </c>
      <c r="H248" s="246">
        <f t="shared" si="32"/>
        <v>56.23529411764706</v>
      </c>
      <c r="I248" s="461">
        <f t="shared" si="34"/>
        <v>49227</v>
      </c>
      <c r="J248" s="462"/>
    </row>
    <row r="249" spans="1:10" ht="13.5" customHeight="1">
      <c r="A249" s="203">
        <v>22</v>
      </c>
      <c r="B249" s="247">
        <f>'Z22'!$B$185</f>
        <v>74</v>
      </c>
      <c r="C249" s="279">
        <f t="shared" si="29"/>
        <v>53806</v>
      </c>
      <c r="D249" s="249">
        <f t="shared" si="29"/>
        <v>13335</v>
      </c>
      <c r="E249" s="280">
        <f t="shared" si="30"/>
        <v>2419</v>
      </c>
      <c r="F249" s="244">
        <f t="shared" si="33"/>
        <v>727.1081081081081</v>
      </c>
      <c r="G249" s="245">
        <f t="shared" si="31"/>
        <v>180.2027027027027</v>
      </c>
      <c r="H249" s="246">
        <f t="shared" si="32"/>
        <v>32.689189189189186</v>
      </c>
      <c r="I249" s="461">
        <f t="shared" si="34"/>
        <v>67141</v>
      </c>
      <c r="J249" s="462"/>
    </row>
    <row r="250" spans="1:10" ht="13.5" customHeight="1">
      <c r="A250" s="203">
        <v>23</v>
      </c>
      <c r="B250" s="247">
        <f>'Z23'!$B$185</f>
        <v>109</v>
      </c>
      <c r="C250" s="279">
        <f t="shared" si="29"/>
        <v>43134</v>
      </c>
      <c r="D250" s="249">
        <f t="shared" si="29"/>
        <v>24997</v>
      </c>
      <c r="E250" s="280">
        <f t="shared" si="30"/>
        <v>4884</v>
      </c>
      <c r="F250" s="244">
        <f t="shared" si="33"/>
        <v>395.72477064220186</v>
      </c>
      <c r="G250" s="245">
        <f t="shared" si="31"/>
        <v>229.3302752293578</v>
      </c>
      <c r="H250" s="246">
        <f t="shared" si="32"/>
        <v>44.80733944954128</v>
      </c>
      <c r="I250" s="461">
        <f t="shared" si="34"/>
        <v>68131</v>
      </c>
      <c r="J250" s="462"/>
    </row>
    <row r="251" spans="1:10" ht="13.5" customHeight="1">
      <c r="A251" s="214">
        <v>31</v>
      </c>
      <c r="B251" s="247">
        <f>'Z31'!$B$185</f>
        <v>56</v>
      </c>
      <c r="C251" s="279">
        <f t="shared" si="29"/>
        <v>36124</v>
      </c>
      <c r="D251" s="249">
        <f t="shared" si="29"/>
        <v>69468</v>
      </c>
      <c r="E251" s="280">
        <f t="shared" si="30"/>
        <v>3294</v>
      </c>
      <c r="F251" s="244">
        <f t="shared" si="33"/>
        <v>645.0714285714286</v>
      </c>
      <c r="G251" s="245">
        <f t="shared" si="31"/>
        <v>1240.5</v>
      </c>
      <c r="H251" s="246">
        <f t="shared" si="32"/>
        <v>58.82142857142857</v>
      </c>
      <c r="I251" s="461">
        <f t="shared" si="34"/>
        <v>105592</v>
      </c>
      <c r="J251" s="462"/>
    </row>
    <row r="252" spans="1:10" ht="13.5" customHeight="1">
      <c r="A252" s="214">
        <v>32</v>
      </c>
      <c r="B252" s="247">
        <f>'Z32'!$B$185</f>
        <v>136</v>
      </c>
      <c r="C252" s="279">
        <f t="shared" si="29"/>
        <v>47654</v>
      </c>
      <c r="D252" s="249">
        <f t="shared" si="29"/>
        <v>45300</v>
      </c>
      <c r="E252" s="280">
        <f t="shared" si="30"/>
        <v>8755</v>
      </c>
      <c r="F252" s="244">
        <f t="shared" si="33"/>
        <v>350.3970588235294</v>
      </c>
      <c r="G252" s="245">
        <f t="shared" si="31"/>
        <v>333.0882352941176</v>
      </c>
      <c r="H252" s="246">
        <f t="shared" si="32"/>
        <v>64.375</v>
      </c>
      <c r="I252" s="461">
        <f t="shared" si="34"/>
        <v>92954</v>
      </c>
      <c r="J252" s="462"/>
    </row>
    <row r="253" spans="1:10" ht="12.75">
      <c r="A253" s="203">
        <v>33</v>
      </c>
      <c r="B253" s="247">
        <f>'Z33'!$B$185</f>
        <v>144</v>
      </c>
      <c r="C253" s="279">
        <f t="shared" si="29"/>
        <v>58012</v>
      </c>
      <c r="D253" s="249">
        <f t="shared" si="29"/>
        <v>114312</v>
      </c>
      <c r="E253" s="280">
        <f t="shared" si="30"/>
        <v>6688</v>
      </c>
      <c r="F253" s="244">
        <f t="shared" si="33"/>
        <v>402.8611111111111</v>
      </c>
      <c r="G253" s="245">
        <f t="shared" si="31"/>
        <v>793.8333333333334</v>
      </c>
      <c r="H253" s="246">
        <f t="shared" si="32"/>
        <v>46.44444444444444</v>
      </c>
      <c r="I253" s="461">
        <f t="shared" si="34"/>
        <v>172324</v>
      </c>
      <c r="J253" s="462"/>
    </row>
    <row r="254" spans="1:10" ht="15" customHeight="1">
      <c r="A254" s="203">
        <v>41</v>
      </c>
      <c r="B254" s="247">
        <f>'Z41'!$B$185</f>
        <v>155</v>
      </c>
      <c r="C254" s="279">
        <f t="shared" si="29"/>
        <v>37547</v>
      </c>
      <c r="D254" s="249">
        <f t="shared" si="29"/>
        <v>68788</v>
      </c>
      <c r="E254" s="280">
        <f t="shared" si="30"/>
        <v>3476</v>
      </c>
      <c r="F254" s="244">
        <f t="shared" si="33"/>
        <v>242.23870967741937</v>
      </c>
      <c r="G254" s="245">
        <f t="shared" si="31"/>
        <v>443.7935483870968</v>
      </c>
      <c r="H254" s="246">
        <f t="shared" si="32"/>
        <v>22.425806451612903</v>
      </c>
      <c r="I254" s="461">
        <f t="shared" si="34"/>
        <v>106335</v>
      </c>
      <c r="J254" s="462"/>
    </row>
    <row r="255" spans="1:10" ht="15" customHeight="1">
      <c r="A255" s="203">
        <v>42</v>
      </c>
      <c r="B255" s="247">
        <f>'Z42'!$B$185</f>
        <v>95</v>
      </c>
      <c r="C255" s="279">
        <f t="shared" si="29"/>
        <v>33558</v>
      </c>
      <c r="D255" s="249">
        <f t="shared" si="29"/>
        <v>30060</v>
      </c>
      <c r="E255" s="280">
        <f t="shared" si="30"/>
        <v>5126</v>
      </c>
      <c r="F255" s="244">
        <f t="shared" si="33"/>
        <v>353.2421052631579</v>
      </c>
      <c r="G255" s="245">
        <f t="shared" si="31"/>
        <v>316.42105263157896</v>
      </c>
      <c r="H255" s="246">
        <f t="shared" si="32"/>
        <v>53.95789473684211</v>
      </c>
      <c r="I255" s="461">
        <f t="shared" si="34"/>
        <v>63618</v>
      </c>
      <c r="J255" s="462"/>
    </row>
    <row r="256" spans="1:10" ht="14.25" customHeight="1">
      <c r="A256" s="214">
        <v>51</v>
      </c>
      <c r="B256" s="247">
        <f>'Z51'!$B$185</f>
        <v>138</v>
      </c>
      <c r="C256" s="279">
        <f t="shared" si="29"/>
        <v>55778</v>
      </c>
      <c r="D256" s="249">
        <f t="shared" si="29"/>
        <v>30076</v>
      </c>
      <c r="E256" s="280">
        <f t="shared" si="30"/>
        <v>10014</v>
      </c>
      <c r="F256" s="244">
        <f t="shared" si="33"/>
        <v>404.18840579710144</v>
      </c>
      <c r="G256" s="245">
        <f t="shared" si="31"/>
        <v>217.94202898550725</v>
      </c>
      <c r="H256" s="246">
        <f t="shared" si="32"/>
        <v>72.56521739130434</v>
      </c>
      <c r="I256" s="461">
        <f t="shared" si="34"/>
        <v>85854</v>
      </c>
      <c r="J256" s="462"/>
    </row>
    <row r="257" spans="1:10" ht="14.25" customHeight="1">
      <c r="A257" s="214">
        <v>52</v>
      </c>
      <c r="B257" s="247">
        <f>'Z52'!$B$185</f>
        <v>126</v>
      </c>
      <c r="C257" s="279">
        <f t="shared" si="29"/>
        <v>24671</v>
      </c>
      <c r="D257" s="249">
        <f t="shared" si="29"/>
        <v>8891</v>
      </c>
      <c r="E257" s="280">
        <f t="shared" si="30"/>
        <v>5845</v>
      </c>
      <c r="F257" s="244">
        <f t="shared" si="33"/>
        <v>195.8015873015873</v>
      </c>
      <c r="G257" s="245">
        <f t="shared" si="31"/>
        <v>70.56349206349206</v>
      </c>
      <c r="H257" s="246">
        <f t="shared" si="32"/>
        <v>46.388888888888886</v>
      </c>
      <c r="I257" s="461">
        <f t="shared" si="34"/>
        <v>33562</v>
      </c>
      <c r="J257" s="462"/>
    </row>
    <row r="258" spans="1:10" ht="14.25" customHeight="1">
      <c r="A258" s="214">
        <v>53</v>
      </c>
      <c r="B258" s="247">
        <f>'Z53'!$B$185</f>
        <v>145</v>
      </c>
      <c r="C258" s="279">
        <f t="shared" si="29"/>
        <v>65616</v>
      </c>
      <c r="D258" s="249">
        <f t="shared" si="29"/>
        <v>13829</v>
      </c>
      <c r="E258" s="280">
        <f t="shared" si="30"/>
        <v>6981</v>
      </c>
      <c r="F258" s="244">
        <f t="shared" si="33"/>
        <v>452.5241379310345</v>
      </c>
      <c r="G258" s="245">
        <f t="shared" si="31"/>
        <v>95.37241379310345</v>
      </c>
      <c r="H258" s="246">
        <f t="shared" si="32"/>
        <v>48.144827586206894</v>
      </c>
      <c r="I258" s="461">
        <f t="shared" si="34"/>
        <v>79445</v>
      </c>
      <c r="J258" s="462"/>
    </row>
    <row r="259" spans="1:10" ht="14.25" customHeight="1">
      <c r="A259" s="214">
        <v>54</v>
      </c>
      <c r="B259" s="247">
        <f>'Z54'!$B$185</f>
        <v>171</v>
      </c>
      <c r="C259" s="279">
        <f t="shared" si="29"/>
        <v>136371</v>
      </c>
      <c r="D259" s="249">
        <f t="shared" si="29"/>
        <v>36733</v>
      </c>
      <c r="E259" s="280">
        <f t="shared" si="30"/>
        <v>10579</v>
      </c>
      <c r="F259" s="244">
        <f t="shared" si="33"/>
        <v>797.4912280701755</v>
      </c>
      <c r="G259" s="245">
        <f t="shared" si="31"/>
        <v>214.81286549707602</v>
      </c>
      <c r="H259" s="246">
        <f t="shared" si="32"/>
        <v>61.865497076023395</v>
      </c>
      <c r="I259" s="461">
        <f t="shared" si="34"/>
        <v>173104</v>
      </c>
      <c r="J259" s="462"/>
    </row>
    <row r="260" spans="1:10" ht="15" customHeight="1">
      <c r="A260" s="256">
        <v>61</v>
      </c>
      <c r="B260" s="247">
        <f>'Z61'!$B$185</f>
        <v>103</v>
      </c>
      <c r="C260" s="279">
        <f t="shared" si="29"/>
        <v>45431</v>
      </c>
      <c r="D260" s="249">
        <f t="shared" si="29"/>
        <v>7326</v>
      </c>
      <c r="E260" s="280">
        <f t="shared" si="30"/>
        <v>5296</v>
      </c>
      <c r="F260" s="244">
        <f t="shared" si="33"/>
        <v>441.07766990291265</v>
      </c>
      <c r="G260" s="245">
        <f t="shared" si="31"/>
        <v>71.12621359223301</v>
      </c>
      <c r="H260" s="246">
        <f t="shared" si="32"/>
        <v>51.41747572815534</v>
      </c>
      <c r="I260" s="461">
        <f>C260+D260</f>
        <v>52757</v>
      </c>
      <c r="J260" s="462"/>
    </row>
    <row r="261" spans="1:10" ht="15" customHeight="1">
      <c r="A261" s="256">
        <v>62</v>
      </c>
      <c r="B261" s="247">
        <f>'Z62'!$B$185</f>
        <v>258</v>
      </c>
      <c r="C261" s="279">
        <f t="shared" si="29"/>
        <v>145518</v>
      </c>
      <c r="D261" s="249">
        <f t="shared" si="29"/>
        <v>26278</v>
      </c>
      <c r="E261" s="280">
        <f t="shared" si="30"/>
        <v>11198</v>
      </c>
      <c r="F261" s="244">
        <f t="shared" si="33"/>
        <v>564.0232558139535</v>
      </c>
      <c r="G261" s="245">
        <f t="shared" si="31"/>
        <v>101.85271317829458</v>
      </c>
      <c r="H261" s="246">
        <f t="shared" si="32"/>
        <v>43.4031007751938</v>
      </c>
      <c r="I261" s="461">
        <f>C261+D261</f>
        <v>171796</v>
      </c>
      <c r="J261" s="462"/>
    </row>
    <row r="262" spans="1:10" ht="15" customHeight="1">
      <c r="A262" s="257">
        <v>71</v>
      </c>
      <c r="B262" s="247">
        <f>'Z71'!$B$185</f>
        <v>62</v>
      </c>
      <c r="C262" s="279">
        <f t="shared" si="29"/>
        <v>23304</v>
      </c>
      <c r="D262" s="249">
        <f t="shared" si="29"/>
        <v>14079</v>
      </c>
      <c r="E262" s="280">
        <f t="shared" si="30"/>
        <v>1511</v>
      </c>
      <c r="F262" s="244">
        <f t="shared" si="33"/>
        <v>375.8709677419355</v>
      </c>
      <c r="G262" s="245">
        <f t="shared" si="31"/>
        <v>227.08064516129033</v>
      </c>
      <c r="H262" s="246">
        <f t="shared" si="32"/>
        <v>24.370967741935484</v>
      </c>
      <c r="I262" s="464">
        <f>C262+D262</f>
        <v>37383</v>
      </c>
      <c r="J262" s="465"/>
    </row>
    <row r="263" spans="1:10" ht="15" customHeight="1" thickBot="1">
      <c r="A263" s="256">
        <v>72</v>
      </c>
      <c r="B263" s="247">
        <f>'Z72'!$B$185</f>
        <v>113</v>
      </c>
      <c r="C263" s="279">
        <f t="shared" si="29"/>
        <v>58293</v>
      </c>
      <c r="D263" s="249">
        <f t="shared" si="29"/>
        <v>31292</v>
      </c>
      <c r="E263" s="280">
        <f t="shared" si="30"/>
        <v>9984</v>
      </c>
      <c r="F263" s="244">
        <f t="shared" si="33"/>
        <v>515.8672566371681</v>
      </c>
      <c r="G263" s="245">
        <f t="shared" si="31"/>
        <v>276.92035398230087</v>
      </c>
      <c r="H263" s="246">
        <f t="shared" si="32"/>
        <v>88.35398230088495</v>
      </c>
      <c r="I263" s="423">
        <f>C263+D263</f>
        <v>89585</v>
      </c>
      <c r="J263" s="424"/>
    </row>
    <row r="264" spans="1:10" s="294" customFormat="1" ht="16.5" thickBot="1">
      <c r="A264" s="292" t="s">
        <v>23</v>
      </c>
      <c r="B264" s="2">
        <f>SUM(B245:B263)</f>
        <v>2372</v>
      </c>
      <c r="C264" s="293">
        <f>SUM(C245:C263)</f>
        <v>1153887</v>
      </c>
      <c r="D264" s="2">
        <f>SUM(D245:D263)</f>
        <v>704144</v>
      </c>
      <c r="E264" s="293">
        <f>SUM(E245:E263)</f>
        <v>131343</v>
      </c>
      <c r="F264" s="252">
        <f t="shared" si="33"/>
        <v>486.4616357504216</v>
      </c>
      <c r="G264" s="253">
        <f t="shared" si="31"/>
        <v>296.8566610455312</v>
      </c>
      <c r="H264" s="254">
        <f t="shared" si="32"/>
        <v>55.372259696458684</v>
      </c>
      <c r="I264" s="436">
        <f>SUM(I245:J263)</f>
        <v>1858031</v>
      </c>
      <c r="J264" s="437"/>
    </row>
    <row r="269" ht="12.75">
      <c r="H269" s="103" t="s">
        <v>75</v>
      </c>
    </row>
  </sheetData>
  <sheetProtection password="9A77" sheet="1" objects="1" scenarios="1"/>
  <mergeCells count="136">
    <mergeCell ref="I257:J257"/>
    <mergeCell ref="I252:J252"/>
    <mergeCell ref="I256:J256"/>
    <mergeCell ref="I255:J255"/>
    <mergeCell ref="I254:J254"/>
    <mergeCell ref="I253:J253"/>
    <mergeCell ref="A194:A195"/>
    <mergeCell ref="B241:J241"/>
    <mergeCell ref="I239:J239"/>
    <mergeCell ref="I264:J264"/>
    <mergeCell ref="I259:J259"/>
    <mergeCell ref="I261:J261"/>
    <mergeCell ref="I258:J258"/>
    <mergeCell ref="I263:J263"/>
    <mergeCell ref="I262:J262"/>
    <mergeCell ref="I260:J260"/>
    <mergeCell ref="A243:A244"/>
    <mergeCell ref="A218:A219"/>
    <mergeCell ref="C218:E218"/>
    <mergeCell ref="B218:B219"/>
    <mergeCell ref="B243:B244"/>
    <mergeCell ref="C243:E243"/>
    <mergeCell ref="I243:J243"/>
    <mergeCell ref="I251:J251"/>
    <mergeCell ref="I249:J249"/>
    <mergeCell ref="A122:A123"/>
    <mergeCell ref="I159:J159"/>
    <mergeCell ref="I157:J157"/>
    <mergeCell ref="I161:J161"/>
    <mergeCell ref="I160:J160"/>
    <mergeCell ref="I149:J149"/>
    <mergeCell ref="I233:J233"/>
    <mergeCell ref="A169:A170"/>
    <mergeCell ref="I245:J245"/>
    <mergeCell ref="I250:J250"/>
    <mergeCell ref="I246:J246"/>
    <mergeCell ref="I247:J247"/>
    <mergeCell ref="I248:J248"/>
    <mergeCell ref="I235:J235"/>
    <mergeCell ref="I244:J244"/>
    <mergeCell ref="I238:J238"/>
    <mergeCell ref="I236:J236"/>
    <mergeCell ref="I226:J226"/>
    <mergeCell ref="I228:J228"/>
    <mergeCell ref="A146:A147"/>
    <mergeCell ref="I164:J164"/>
    <mergeCell ref="I162:J162"/>
    <mergeCell ref="I152:J152"/>
    <mergeCell ref="B146:B147"/>
    <mergeCell ref="I153:J153"/>
    <mergeCell ref="I151:J151"/>
    <mergeCell ref="C146:E146"/>
    <mergeCell ref="B194:D194"/>
    <mergeCell ref="I221:J221"/>
    <mergeCell ref="I222:J222"/>
    <mergeCell ref="I224:J224"/>
    <mergeCell ref="I232:J232"/>
    <mergeCell ref="I227:J227"/>
    <mergeCell ref="I231:J231"/>
    <mergeCell ref="I225:J225"/>
    <mergeCell ref="I229:J229"/>
    <mergeCell ref="I230:J230"/>
    <mergeCell ref="A99:A100"/>
    <mergeCell ref="I218:J218"/>
    <mergeCell ref="F169:J170"/>
    <mergeCell ref="E99:G99"/>
    <mergeCell ref="B99:D99"/>
    <mergeCell ref="E122:G122"/>
    <mergeCell ref="B169:D169"/>
    <mergeCell ref="B170:D170"/>
    <mergeCell ref="F218:H218"/>
    <mergeCell ref="B192:J192"/>
    <mergeCell ref="I166:J166"/>
    <mergeCell ref="I150:J150"/>
    <mergeCell ref="I156:J156"/>
    <mergeCell ref="F243:H243"/>
    <mergeCell ref="I237:J237"/>
    <mergeCell ref="I234:J234"/>
    <mergeCell ref="I219:J219"/>
    <mergeCell ref="I220:J220"/>
    <mergeCell ref="I223:J223"/>
    <mergeCell ref="E194:G194"/>
    <mergeCell ref="B97:J97"/>
    <mergeCell ref="I90:J90"/>
    <mergeCell ref="I88:J88"/>
    <mergeCell ref="I94:J94"/>
    <mergeCell ref="H99:J99"/>
    <mergeCell ref="I167:J167"/>
    <mergeCell ref="I155:J155"/>
    <mergeCell ref="I163:J163"/>
    <mergeCell ref="F146:H146"/>
    <mergeCell ref="I154:J154"/>
    <mergeCell ref="A1:F1"/>
    <mergeCell ref="A4:A5"/>
    <mergeCell ref="B2:J2"/>
    <mergeCell ref="A27:A28"/>
    <mergeCell ref="B27:D27"/>
    <mergeCell ref="H4:J4"/>
    <mergeCell ref="E27:G27"/>
    <mergeCell ref="H27:J27"/>
    <mergeCell ref="B4:D4"/>
    <mergeCell ref="E4:G4"/>
    <mergeCell ref="B122:D122"/>
    <mergeCell ref="I165:J165"/>
    <mergeCell ref="I158:J158"/>
    <mergeCell ref="I147:J147"/>
    <mergeCell ref="I148:J148"/>
    <mergeCell ref="I146:J146"/>
    <mergeCell ref="H122:J122"/>
    <mergeCell ref="I93:J93"/>
    <mergeCell ref="I82:J82"/>
    <mergeCell ref="I81:J81"/>
    <mergeCell ref="I80:J80"/>
    <mergeCell ref="I79:J79"/>
    <mergeCell ref="I87:J87"/>
    <mergeCell ref="I86:J86"/>
    <mergeCell ref="A50:A51"/>
    <mergeCell ref="B50:D50"/>
    <mergeCell ref="E50:G50"/>
    <mergeCell ref="H50:J50"/>
    <mergeCell ref="I77:J77"/>
    <mergeCell ref="I76:J76"/>
    <mergeCell ref="I74:J74"/>
    <mergeCell ref="B73:B74"/>
    <mergeCell ref="F73:H73"/>
    <mergeCell ref="I73:J73"/>
    <mergeCell ref="A73:A74"/>
    <mergeCell ref="I85:J85"/>
    <mergeCell ref="I92:J92"/>
    <mergeCell ref="I78:J78"/>
    <mergeCell ref="C73:E73"/>
    <mergeCell ref="I89:J89"/>
    <mergeCell ref="I91:J91"/>
    <mergeCell ref="I84:J84"/>
    <mergeCell ref="I75:J75"/>
    <mergeCell ref="I83:J83"/>
  </mergeCells>
  <printOptions horizontalCentered="1" verticalCentered="1"/>
  <pageMargins left="0.7874015748031497" right="0.7874015748031497" top="0.35433070866141736" bottom="0.2362204724409449" header="0.31496062992125984" footer="0.31496062992125984"/>
  <pageSetup horizontalDpi="300" verticalDpi="300" orientation="portrait" paperSize="9" scale="60" r:id="rId1"/>
  <headerFooter alignWithMargins="0">
    <oddHeader>&amp;CLivre Blanc 2017-2018
District EST</oddHeader>
    <oddFooter>&amp;C&amp;P/&amp;N</oddFooter>
  </headerFooter>
  <rowBreaks count="2" manualBreakCount="2">
    <brk id="95" max="255" man="1"/>
    <brk id="19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4"/>
  </sheetPr>
  <dimension ref="A1:K49"/>
  <sheetViews>
    <sheetView tabSelected="1" zoomScalePageLayoutView="0" workbookViewId="0" topLeftCell="A1">
      <selection activeCell="L17" sqref="L17"/>
    </sheetView>
  </sheetViews>
  <sheetFormatPr defaultColWidth="11.57421875" defaultRowHeight="12.75"/>
  <cols>
    <col min="1" max="1" width="30.7109375" style="103" customWidth="1"/>
    <col min="2" max="4" width="14.7109375" style="103" customWidth="1"/>
    <col min="5" max="5" width="14.140625" style="103" customWidth="1"/>
    <col min="6" max="6" width="10.7109375" style="103" customWidth="1"/>
    <col min="7" max="7" width="11.57421875" style="103" customWidth="1"/>
    <col min="8" max="8" width="12.7109375" style="103" customWidth="1"/>
    <col min="9" max="9" width="13.7109375" style="103" customWidth="1"/>
    <col min="10" max="16384" width="11.57421875" style="103" customWidth="1"/>
  </cols>
  <sheetData>
    <row r="1" spans="1:8" ht="12.75" customHeight="1">
      <c r="A1" s="466" t="s">
        <v>238</v>
      </c>
      <c r="B1" s="466"/>
      <c r="C1" s="466"/>
      <c r="D1" s="466"/>
      <c r="E1" s="466"/>
      <c r="F1" s="466"/>
      <c r="G1" s="466"/>
      <c r="H1" s="466"/>
    </row>
    <row r="2" spans="1:8" ht="12.75" customHeight="1">
      <c r="A2" s="466"/>
      <c r="B2" s="466"/>
      <c r="C2" s="466"/>
      <c r="D2" s="466"/>
      <c r="E2" s="466"/>
      <c r="F2" s="466"/>
      <c r="G2" s="466"/>
      <c r="H2" s="466"/>
    </row>
    <row r="3" spans="1:8" ht="12.75" customHeight="1">
      <c r="A3" s="466"/>
      <c r="B3" s="466"/>
      <c r="C3" s="466"/>
      <c r="D3" s="466"/>
      <c r="E3" s="466"/>
      <c r="F3" s="466"/>
      <c r="G3" s="466"/>
      <c r="H3" s="466"/>
    </row>
    <row r="4" spans="1:8" ht="13.5" thickBot="1">
      <c r="A4" s="104"/>
      <c r="B4" s="104"/>
      <c r="C4" s="105"/>
      <c r="D4" s="105"/>
      <c r="E4" s="470"/>
      <c r="F4" s="470"/>
      <c r="G4" s="105"/>
      <c r="H4" s="105"/>
    </row>
    <row r="5" spans="1:8" ht="34.5" customHeight="1" thickBot="1">
      <c r="A5" s="106" t="s">
        <v>36</v>
      </c>
      <c r="B5" s="107" t="s">
        <v>77</v>
      </c>
      <c r="C5" s="107" t="s">
        <v>87</v>
      </c>
      <c r="D5" s="107" t="s">
        <v>84</v>
      </c>
      <c r="E5" s="108" t="s">
        <v>85</v>
      </c>
      <c r="F5" s="109" t="s">
        <v>86</v>
      </c>
      <c r="G5" s="109" t="s">
        <v>82</v>
      </c>
      <c r="H5" s="110" t="s">
        <v>83</v>
      </c>
    </row>
    <row r="6" spans="1:8" ht="24.75" customHeight="1">
      <c r="A6" s="111" t="s">
        <v>89</v>
      </c>
      <c r="B6" s="112">
        <f>SUM('District-Zones'!B25)</f>
        <v>167865</v>
      </c>
      <c r="C6" s="113">
        <f>SUM('District-Zones'!C25)</f>
        <v>10589</v>
      </c>
      <c r="D6" s="114">
        <f aca="true" t="shared" si="0" ref="D6:D24">SUM(B6:C6)</f>
        <v>178454</v>
      </c>
      <c r="E6" s="115">
        <f>SUM('District-Zones'!D25)</f>
        <v>28002</v>
      </c>
      <c r="F6" s="116">
        <f aca="true" t="shared" si="1" ref="F6:F25">IF($E$27=0,"",E6/$E$27)</f>
        <v>0.213197505767342</v>
      </c>
      <c r="G6" s="117">
        <f>IF($D$24=0,"",D6/$D$24)</f>
        <v>0.09604468386157174</v>
      </c>
      <c r="H6" s="118">
        <f>IF($B$24=0,"",B6/$B$24)</f>
        <v>0.14547785008410702</v>
      </c>
    </row>
    <row r="7" spans="1:8" ht="24.75" customHeight="1">
      <c r="A7" s="119" t="s">
        <v>90</v>
      </c>
      <c r="B7" s="120">
        <f>SUM('District-Zones'!E25)</f>
        <v>233402</v>
      </c>
      <c r="C7" s="121">
        <f>SUM('District-Zones'!F25)</f>
        <v>15308</v>
      </c>
      <c r="D7" s="122">
        <f t="shared" si="0"/>
        <v>248710</v>
      </c>
      <c r="E7" s="123">
        <f>SUM('District-Zones'!G25)</f>
        <v>20666</v>
      </c>
      <c r="F7" s="124">
        <f t="shared" si="1"/>
        <v>0.15734374881036675</v>
      </c>
      <c r="G7" s="125">
        <f aca="true" t="shared" si="2" ref="G7:G13">IF($D$24=0,"",D7/$D$24)</f>
        <v>0.13385675481194878</v>
      </c>
      <c r="H7" s="126">
        <f aca="true" t="shared" si="3" ref="H7:H13">IF($B$24=0,"",B7/$B$24)</f>
        <v>0.20227457281345573</v>
      </c>
    </row>
    <row r="8" spans="1:8" ht="24.75" customHeight="1">
      <c r="A8" s="119" t="s">
        <v>91</v>
      </c>
      <c r="B8" s="120">
        <f>SUM('District-Zones'!H25)</f>
        <v>16812</v>
      </c>
      <c r="C8" s="121">
        <f>SUM('District-Zones'!I25)</f>
        <v>679</v>
      </c>
      <c r="D8" s="122">
        <f t="shared" si="0"/>
        <v>17491</v>
      </c>
      <c r="E8" s="123">
        <f>SUM('District-Zones'!J25)</f>
        <v>4198</v>
      </c>
      <c r="F8" s="124">
        <f t="shared" si="1"/>
        <v>0.03196211446365623</v>
      </c>
      <c r="G8" s="125">
        <f t="shared" si="2"/>
        <v>0.00941372883444894</v>
      </c>
      <c r="H8" s="126">
        <f t="shared" si="3"/>
        <v>0.014569884226098397</v>
      </c>
    </row>
    <row r="9" spans="1:8" ht="24.75" customHeight="1">
      <c r="A9" s="119" t="s">
        <v>92</v>
      </c>
      <c r="B9" s="120">
        <f>SUM('District-Zones'!B48)</f>
        <v>221292</v>
      </c>
      <c r="C9" s="121">
        <f>SUM('District-Zones'!C48)</f>
        <v>32822</v>
      </c>
      <c r="D9" s="122">
        <f t="shared" si="0"/>
        <v>254114</v>
      </c>
      <c r="E9" s="123">
        <f>SUM('District-Zones'!D48)</f>
        <v>21803</v>
      </c>
      <c r="F9" s="124">
        <f t="shared" si="1"/>
        <v>0.16600047204647372</v>
      </c>
      <c r="G9" s="125">
        <f t="shared" si="2"/>
        <v>0.13676521005300774</v>
      </c>
      <c r="H9" s="126">
        <f t="shared" si="3"/>
        <v>0.19177961100177054</v>
      </c>
    </row>
    <row r="10" spans="1:8" ht="24.75" customHeight="1">
      <c r="A10" s="119" t="s">
        <v>93</v>
      </c>
      <c r="B10" s="120">
        <f>SUM('District-Zones'!E48)</f>
        <v>93250</v>
      </c>
      <c r="C10" s="121">
        <f>SUM('District-Zones'!F48)</f>
        <v>2539</v>
      </c>
      <c r="D10" s="122">
        <f t="shared" si="0"/>
        <v>95789</v>
      </c>
      <c r="E10" s="123">
        <f>SUM('District-Zones'!G48)</f>
        <v>10720</v>
      </c>
      <c r="F10" s="124">
        <f t="shared" si="1"/>
        <v>0.08161835803963667</v>
      </c>
      <c r="G10" s="125">
        <f t="shared" si="2"/>
        <v>0.05155403758064316</v>
      </c>
      <c r="H10" s="126">
        <f t="shared" si="3"/>
        <v>0.08081380585793929</v>
      </c>
    </row>
    <row r="11" spans="1:8" ht="24.75" customHeight="1">
      <c r="A11" s="119" t="s">
        <v>94</v>
      </c>
      <c r="B11" s="120">
        <f>SUM('District-Zones'!H48)</f>
        <v>164910</v>
      </c>
      <c r="C11" s="121">
        <f>SUM('District-Zones'!I48)</f>
        <v>1344</v>
      </c>
      <c r="D11" s="122">
        <f t="shared" si="0"/>
        <v>166254</v>
      </c>
      <c r="E11" s="123">
        <f>SUM('District-Zones'!J48)</f>
        <v>10601</v>
      </c>
      <c r="F11" s="124">
        <f t="shared" si="1"/>
        <v>0.0807123333561743</v>
      </c>
      <c r="G11" s="125">
        <f t="shared" si="2"/>
        <v>0.08947859319892941</v>
      </c>
      <c r="H11" s="126">
        <f t="shared" si="3"/>
        <v>0.1429169407402978</v>
      </c>
    </row>
    <row r="12" spans="1:8" ht="24.75" customHeight="1">
      <c r="A12" s="119" t="s">
        <v>95</v>
      </c>
      <c r="B12" s="120">
        <f>SUM('District-Zones'!B71)</f>
        <v>74825</v>
      </c>
      <c r="C12" s="121">
        <f>SUM('District-Zones'!C71)</f>
        <v>4362</v>
      </c>
      <c r="D12" s="122">
        <f t="shared" si="0"/>
        <v>79187</v>
      </c>
      <c r="E12" s="123">
        <f>SUM('District-Zones'!D71)</f>
        <v>13275</v>
      </c>
      <c r="F12" s="124">
        <f t="shared" si="1"/>
        <v>0.10107124094927022</v>
      </c>
      <c r="G12" s="125">
        <f t="shared" si="2"/>
        <v>0.04261877223792283</v>
      </c>
      <c r="H12" s="126">
        <f t="shared" si="3"/>
        <v>0.0648460377835958</v>
      </c>
    </row>
    <row r="13" spans="1:8" ht="24.75" customHeight="1">
      <c r="A13" s="119" t="s">
        <v>96</v>
      </c>
      <c r="B13" s="127">
        <f>SUM('District-Zones'!E71)</f>
        <v>6613</v>
      </c>
      <c r="C13" s="113">
        <f>SUM('District-Zones'!F71)</f>
        <v>300</v>
      </c>
      <c r="D13" s="122">
        <f t="shared" si="0"/>
        <v>6913</v>
      </c>
      <c r="E13" s="128">
        <f>SUM('District-Zones'!G71)</f>
        <v>1523</v>
      </c>
      <c r="F13" s="124">
        <f t="shared" si="1"/>
        <v>0.011595593217758084</v>
      </c>
      <c r="G13" s="125">
        <f t="shared" si="2"/>
        <v>0.0037206053074464313</v>
      </c>
      <c r="H13" s="126">
        <f t="shared" si="3"/>
        <v>0.0057310637870086065</v>
      </c>
    </row>
    <row r="14" spans="1:8" ht="24.75" customHeight="1" thickBot="1">
      <c r="A14" s="129" t="s">
        <v>64</v>
      </c>
      <c r="B14" s="130">
        <f>SUM(B6:B13)</f>
        <v>978969</v>
      </c>
      <c r="C14" s="131">
        <f>SUM(C6:C13)</f>
        <v>67943</v>
      </c>
      <c r="D14" s="132">
        <f t="shared" si="0"/>
        <v>1046912</v>
      </c>
      <c r="E14" s="133">
        <f>SUM(E6:E13)</f>
        <v>110788</v>
      </c>
      <c r="F14" s="134">
        <f t="shared" si="1"/>
        <v>0.843501366650678</v>
      </c>
      <c r="G14" s="135">
        <f>IF($D$24=0,"",D14/$D$24)</f>
        <v>0.5634523858859191</v>
      </c>
      <c r="H14" s="136">
        <f>IF($B$24=0,"",B14/$B$24)</f>
        <v>0.8484097662942732</v>
      </c>
    </row>
    <row r="15" spans="1:8" ht="24.75" customHeight="1">
      <c r="A15" s="137" t="s">
        <v>52</v>
      </c>
      <c r="B15" s="112">
        <f>SUM('District-Zones'!B120)</f>
        <v>10369</v>
      </c>
      <c r="C15" s="138">
        <f>SUM('District-Zones'!C120)</f>
        <v>7417</v>
      </c>
      <c r="D15" s="139">
        <f t="shared" si="0"/>
        <v>17786</v>
      </c>
      <c r="E15" s="115">
        <f>SUM('District-Zones'!D120)</f>
        <v>894</v>
      </c>
      <c r="F15" s="116">
        <f t="shared" si="1"/>
        <v>0.006806605605171193</v>
      </c>
      <c r="G15" s="117">
        <f aca="true" t="shared" si="4" ref="G15:G23">IF($D$24=0,"",D15/$D$24)</f>
        <v>0.009572499059488242</v>
      </c>
      <c r="H15" s="118">
        <f aca="true" t="shared" si="5" ref="H15:H23">IF($B$24=0,"",B15/$B$24)</f>
        <v>0.008986148557007748</v>
      </c>
    </row>
    <row r="16" spans="1:8" ht="24.75" customHeight="1">
      <c r="A16" s="140" t="s">
        <v>79</v>
      </c>
      <c r="B16" s="120">
        <f>SUM('District-Zones'!E120)</f>
        <v>11758</v>
      </c>
      <c r="C16" s="121">
        <f>SUM('District-Zones'!F120)</f>
        <v>324</v>
      </c>
      <c r="D16" s="139">
        <f t="shared" si="0"/>
        <v>12082</v>
      </c>
      <c r="E16" s="123">
        <f>SUM('District-Zones'!G120)</f>
        <v>493</v>
      </c>
      <c r="F16" s="124">
        <f t="shared" si="1"/>
        <v>0.0037535308314870226</v>
      </c>
      <c r="G16" s="125">
        <f t="shared" si="4"/>
        <v>0.0065025825726266135</v>
      </c>
      <c r="H16" s="126">
        <f t="shared" si="5"/>
        <v>0.01018990594399625</v>
      </c>
    </row>
    <row r="17" spans="1:8" ht="24.75" customHeight="1">
      <c r="A17" s="140" t="s">
        <v>53</v>
      </c>
      <c r="B17" s="120">
        <f>SUM('District-Zones'!B143)</f>
        <v>24640</v>
      </c>
      <c r="C17" s="121">
        <f>SUM('District-Zones'!C143)</f>
        <v>465</v>
      </c>
      <c r="D17" s="122">
        <f t="shared" si="0"/>
        <v>25105</v>
      </c>
      <c r="E17" s="123">
        <f>SUM('District-Zones'!D143)</f>
        <v>3956</v>
      </c>
      <c r="F17" s="124">
        <f t="shared" si="1"/>
        <v>0.030119610485522638</v>
      </c>
      <c r="G17" s="125">
        <f t="shared" si="4"/>
        <v>0.013511615252920968</v>
      </c>
      <c r="H17" s="126">
        <f t="shared" si="5"/>
        <v>0.021353910738226532</v>
      </c>
    </row>
    <row r="18" spans="1:8" ht="24.75" customHeight="1">
      <c r="A18" s="119" t="s">
        <v>98</v>
      </c>
      <c r="B18" s="127">
        <f>SUM('District-Zones'!E143)</f>
        <v>16370</v>
      </c>
      <c r="C18" s="113">
        <f>SUM('District-Zones'!F143)</f>
        <v>320</v>
      </c>
      <c r="D18" s="122">
        <f t="shared" si="0"/>
        <v>16690</v>
      </c>
      <c r="E18" s="128">
        <f>SUM('District-Zones'!G143)</f>
        <v>254</v>
      </c>
      <c r="F18" s="124">
        <f t="shared" si="1"/>
        <v>0.0019338678117600482</v>
      </c>
      <c r="G18" s="125">
        <f t="shared" si="4"/>
        <v>0.008982627308155784</v>
      </c>
      <c r="H18" s="126">
        <f t="shared" si="5"/>
        <v>0.014186831119511703</v>
      </c>
    </row>
    <row r="19" spans="1:11" ht="24.75" customHeight="1" thickBot="1">
      <c r="A19" s="129" t="s">
        <v>65</v>
      </c>
      <c r="B19" s="130">
        <f>SUM(B15:B18)</f>
        <v>63137</v>
      </c>
      <c r="C19" s="131">
        <f>SUM(C15:C18)</f>
        <v>8526</v>
      </c>
      <c r="D19" s="132">
        <f t="shared" si="0"/>
        <v>71663</v>
      </c>
      <c r="E19" s="133">
        <f>SUM(E15:E18)</f>
        <v>5597</v>
      </c>
      <c r="F19" s="134">
        <f t="shared" si="1"/>
        <v>0.0426136147339409</v>
      </c>
      <c r="G19" s="135">
        <f t="shared" si="4"/>
        <v>0.03856932419319161</v>
      </c>
      <c r="H19" s="136">
        <f t="shared" si="5"/>
        <v>0.054716796358742235</v>
      </c>
      <c r="K19" s="141"/>
    </row>
    <row r="20" spans="1:8" ht="24.75" customHeight="1">
      <c r="A20" s="137" t="s">
        <v>37</v>
      </c>
      <c r="B20" s="112">
        <f>SUM('District-Zones'!B215)</f>
        <v>15512</v>
      </c>
      <c r="C20" s="138">
        <f>SUM('District-Zones'!C215)</f>
        <v>541919</v>
      </c>
      <c r="D20" s="139">
        <f t="shared" si="0"/>
        <v>557431</v>
      </c>
      <c r="E20" s="115">
        <f>SUM('District-Zones'!D215)</f>
        <v>3436</v>
      </c>
      <c r="F20" s="116">
        <f t="shared" si="1"/>
        <v>0.026160511028376084</v>
      </c>
      <c r="G20" s="117">
        <f t="shared" si="4"/>
        <v>0.30001167903011305</v>
      </c>
      <c r="H20" s="118">
        <f t="shared" si="5"/>
        <v>0.013443257442019886</v>
      </c>
    </row>
    <row r="21" spans="1:8" ht="24.75" customHeight="1">
      <c r="A21" s="119" t="s">
        <v>97</v>
      </c>
      <c r="B21" s="120">
        <f>SUM('District-Zones'!E215)</f>
        <v>49801</v>
      </c>
      <c r="C21" s="121">
        <f>SUM('District-Zones'!F215)</f>
        <v>85445</v>
      </c>
      <c r="D21" s="122">
        <f t="shared" si="0"/>
        <v>135246</v>
      </c>
      <c r="E21" s="123">
        <f>SUM('District-Zones'!G215)</f>
        <v>2808</v>
      </c>
      <c r="F21" s="124">
        <f t="shared" si="1"/>
        <v>0.0213791370685914</v>
      </c>
      <c r="G21" s="125">
        <f t="shared" si="4"/>
        <v>0.07278995883276436</v>
      </c>
      <c r="H21" s="126">
        <f t="shared" si="5"/>
        <v>0.04315933882607222</v>
      </c>
    </row>
    <row r="22" spans="1:8" ht="24.75" customHeight="1">
      <c r="A22" s="119" t="s">
        <v>67</v>
      </c>
      <c r="B22" s="127">
        <f>SUM('District-Zones'!H215)</f>
        <v>46468</v>
      </c>
      <c r="C22" s="113">
        <f>SUM('District-Zones'!I215)</f>
        <v>311</v>
      </c>
      <c r="D22" s="122">
        <f t="shared" si="0"/>
        <v>46779</v>
      </c>
      <c r="E22" s="128">
        <f>SUM('District-Zones'!J215)</f>
        <v>657</v>
      </c>
      <c r="F22" s="124">
        <f t="shared" si="1"/>
        <v>0.005002169891048628</v>
      </c>
      <c r="G22" s="125">
        <f t="shared" si="4"/>
        <v>0.02517665205801195</v>
      </c>
      <c r="H22" s="126">
        <f t="shared" si="5"/>
        <v>0.04027084107889247</v>
      </c>
    </row>
    <row r="23" spans="1:8" ht="24.75" customHeight="1" thickBot="1">
      <c r="A23" s="129" t="s">
        <v>66</v>
      </c>
      <c r="B23" s="130">
        <f>SUM(B20:B22)</f>
        <v>111781</v>
      </c>
      <c r="C23" s="131">
        <f>SUM(C20:C22)</f>
        <v>627675</v>
      </c>
      <c r="D23" s="132">
        <f t="shared" si="0"/>
        <v>739456</v>
      </c>
      <c r="E23" s="133">
        <f>SUM(E20:E22)</f>
        <v>6901</v>
      </c>
      <c r="F23" s="134">
        <f t="shared" si="1"/>
        <v>0.05254181798801611</v>
      </c>
      <c r="G23" s="135">
        <f t="shared" si="4"/>
        <v>0.39797828992088935</v>
      </c>
      <c r="H23" s="136">
        <f t="shared" si="5"/>
        <v>0.09687343734698459</v>
      </c>
    </row>
    <row r="24" spans="1:11" ht="24.75" customHeight="1" thickBot="1">
      <c r="A24" s="142" t="s">
        <v>5</v>
      </c>
      <c r="B24" s="143">
        <f>SUM(B14+B19+B23)</f>
        <v>1153887</v>
      </c>
      <c r="C24" s="144">
        <f>SUM(C14+C19+C23)</f>
        <v>704144</v>
      </c>
      <c r="D24" s="145">
        <f t="shared" si="0"/>
        <v>1858031</v>
      </c>
      <c r="E24" s="302">
        <f>SUM(E14+E19+E23)</f>
        <v>123286</v>
      </c>
      <c r="F24" s="304">
        <f t="shared" si="1"/>
        <v>0.938656799372635</v>
      </c>
      <c r="G24" s="306">
        <f>IF($D$24=0,"",D24/$D$24)</f>
        <v>1</v>
      </c>
      <c r="H24" s="307">
        <f>IF($B$24=0,"",B24/$B$24)</f>
        <v>1</v>
      </c>
      <c r="K24" s="103" t="s">
        <v>75</v>
      </c>
    </row>
    <row r="25" spans="1:8" ht="24.75" customHeight="1" thickBot="1">
      <c r="A25" s="467" t="s">
        <v>70</v>
      </c>
      <c r="B25" s="468"/>
      <c r="C25" s="469"/>
      <c r="D25" s="146"/>
      <c r="E25" s="303">
        <f>SUM('District-Zones'!H190)</f>
        <v>8057</v>
      </c>
      <c r="F25" s="305">
        <f t="shared" si="1"/>
        <v>0.061343200627364994</v>
      </c>
      <c r="H25" s="151"/>
    </row>
    <row r="26" spans="1:9" ht="19.5" customHeight="1" thickBot="1">
      <c r="A26" s="147"/>
      <c r="B26" s="147"/>
      <c r="C26" s="147"/>
      <c r="D26" s="148"/>
      <c r="E26" s="149" t="s">
        <v>88</v>
      </c>
      <c r="F26" s="150"/>
      <c r="H26" s="151"/>
      <c r="I26" s="103" t="s">
        <v>75</v>
      </c>
    </row>
    <row r="27" spans="1:8" ht="24.75" customHeight="1" thickBot="1">
      <c r="A27" s="152" t="s">
        <v>38</v>
      </c>
      <c r="B27" s="153">
        <f>SUM(B26+B24)</f>
        <v>1153887</v>
      </c>
      <c r="C27" s="153">
        <f>SUM(C26+C24)</f>
        <v>704144</v>
      </c>
      <c r="D27" s="154">
        <f>SUM(D26+D24)</f>
        <v>1858031</v>
      </c>
      <c r="E27" s="155">
        <f>SUM(E24:E26)</f>
        <v>131343</v>
      </c>
      <c r="F27" s="156"/>
      <c r="G27" s="157"/>
      <c r="H27" s="158" t="s">
        <v>75</v>
      </c>
    </row>
    <row r="28" spans="1:8" ht="24.75" customHeight="1">
      <c r="A28" s="159" t="s">
        <v>78</v>
      </c>
      <c r="B28" s="160">
        <f>SUM('District-Zones'!B94)</f>
        <v>2372</v>
      </c>
      <c r="C28" s="160">
        <f>SUM('District-Zones'!B94)</f>
        <v>2372</v>
      </c>
      <c r="D28" s="160">
        <f>SUM('District-Zones'!B94)</f>
        <v>2372</v>
      </c>
      <c r="E28" s="160">
        <f>SUM('District-Zones'!B94)</f>
        <v>2372</v>
      </c>
      <c r="F28" s="161"/>
      <c r="G28" s="157"/>
      <c r="H28" s="156"/>
    </row>
    <row r="29" spans="1:9" ht="24.75" customHeight="1">
      <c r="A29" s="162" t="s">
        <v>181</v>
      </c>
      <c r="B29" s="163">
        <f>IF(B28=0,"",B27/B28)</f>
        <v>486.4616357504216</v>
      </c>
      <c r="C29" s="163">
        <f>IF(C28=0,"",C27/C28)</f>
        <v>296.8566610455312</v>
      </c>
      <c r="D29" s="163">
        <f>IF(D28=0,"",D27/D28)</f>
        <v>783.3182967959527</v>
      </c>
      <c r="E29" s="301">
        <f>IF(E28=0,"",E27/E28)</f>
        <v>55.372259696458684</v>
      </c>
      <c r="F29" s="164"/>
      <c r="G29" s="157"/>
      <c r="H29" s="165"/>
      <c r="I29" s="103" t="s">
        <v>75</v>
      </c>
    </row>
    <row r="30" ht="13.5" customHeight="1" thickBot="1"/>
    <row r="31" spans="1:2" ht="31.5" customHeight="1" thickBot="1">
      <c r="A31" s="166" t="s">
        <v>81</v>
      </c>
      <c r="B31" s="167">
        <f>SUM('District-Zones'!C190)</f>
        <v>86100</v>
      </c>
    </row>
    <row r="32" spans="1:8" ht="15" customHeight="1">
      <c r="A32" s="168"/>
      <c r="B32" s="168"/>
      <c r="C32" s="168"/>
      <c r="D32" s="168"/>
      <c r="E32" s="168"/>
      <c r="G32" s="168"/>
      <c r="H32" s="168"/>
    </row>
    <row r="34" ht="13.5" thickBot="1"/>
    <row r="35" spans="2:4" ht="19.5" customHeight="1" thickBot="1">
      <c r="B35" s="169" t="s">
        <v>86</v>
      </c>
      <c r="C35" s="170" t="s">
        <v>82</v>
      </c>
      <c r="D35" s="171" t="s">
        <v>83</v>
      </c>
    </row>
    <row r="36" spans="1:4" ht="24.75" customHeight="1">
      <c r="A36" s="172" t="s">
        <v>61</v>
      </c>
      <c r="B36" s="173">
        <f>F14</f>
        <v>0.843501366650678</v>
      </c>
      <c r="C36" s="174">
        <f>G14</f>
        <v>0.5634523858859191</v>
      </c>
      <c r="D36" s="175">
        <f>H14</f>
        <v>0.8484097662942732</v>
      </c>
    </row>
    <row r="37" spans="1:4" ht="24.75" customHeight="1">
      <c r="A37" s="176" t="s">
        <v>62</v>
      </c>
      <c r="B37" s="173">
        <f>F19</f>
        <v>0.0426136147339409</v>
      </c>
      <c r="C37" s="173">
        <f>G19</f>
        <v>0.03856932419319161</v>
      </c>
      <c r="D37" s="177">
        <f>H19</f>
        <v>0.054716796358742235</v>
      </c>
    </row>
    <row r="38" spans="1:4" ht="24.75" customHeight="1" thickBot="1">
      <c r="A38" s="178" t="s">
        <v>63</v>
      </c>
      <c r="B38" s="179">
        <f>F23</f>
        <v>0.05254181798801611</v>
      </c>
      <c r="C38" s="179">
        <f>G23</f>
        <v>0.39797828992088935</v>
      </c>
      <c r="D38" s="180">
        <f>+H23</f>
        <v>0.09687343734698459</v>
      </c>
    </row>
    <row r="42" spans="1:2" ht="12.75">
      <c r="A42" s="181"/>
      <c r="B42" s="182"/>
    </row>
    <row r="43" spans="1:2" ht="12.75">
      <c r="A43" s="181"/>
      <c r="B43" s="183"/>
    </row>
    <row r="44" spans="1:2" ht="12.75">
      <c r="A44" s="181"/>
      <c r="B44" s="182"/>
    </row>
    <row r="45" spans="1:2" ht="12.75">
      <c r="A45" s="184"/>
      <c r="B45" s="183"/>
    </row>
    <row r="46" spans="1:2" ht="12.75">
      <c r="A46" s="181"/>
      <c r="B46" s="182"/>
    </row>
    <row r="47" spans="1:2" ht="12.75">
      <c r="A47" s="184"/>
      <c r="B47" s="183"/>
    </row>
    <row r="48" spans="1:2" ht="12.75">
      <c r="A48" s="185"/>
      <c r="B48" s="182"/>
    </row>
    <row r="49" spans="1:2" ht="12.75">
      <c r="A49" s="183"/>
      <c r="B49" s="183"/>
    </row>
  </sheetData>
  <sheetProtection password="CAC7" sheet="1"/>
  <mergeCells count="3">
    <mergeCell ref="A1:H3"/>
    <mergeCell ref="A25:C25"/>
    <mergeCell ref="E4:F4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2:B18"/>
  <sheetViews>
    <sheetView showGridLines="0" workbookViewId="0" topLeftCell="A7">
      <selection activeCell="I45" sqref="I45"/>
    </sheetView>
  </sheetViews>
  <sheetFormatPr defaultColWidth="11.421875" defaultRowHeight="12.75"/>
  <cols>
    <col min="2" max="2" width="11.57421875" style="0" customWidth="1"/>
    <col min="10" max="10" width="11.57421875" style="0" customWidth="1"/>
  </cols>
  <sheetData>
    <row r="2" ht="12.75">
      <c r="B2" t="str">
        <f>'Répartition District '!B5</f>
        <v>Dons en €</v>
      </c>
    </row>
    <row r="3" spans="1:2" ht="12.75">
      <c r="A3" t="s">
        <v>64</v>
      </c>
      <c r="B3" s="309">
        <f>'Répartition District '!B14</f>
        <v>978969</v>
      </c>
    </row>
    <row r="4" spans="1:2" ht="12.75">
      <c r="A4" t="s">
        <v>65</v>
      </c>
      <c r="B4" s="309">
        <f>'Répartition District '!B19</f>
        <v>63137</v>
      </c>
    </row>
    <row r="5" spans="1:2" ht="12.75">
      <c r="A5" t="s">
        <v>66</v>
      </c>
      <c r="B5" s="309">
        <f>'Répartition District '!B23</f>
        <v>111781</v>
      </c>
    </row>
    <row r="6" ht="12.75">
      <c r="B6" t="str">
        <f>'Répartition District '!C5</f>
        <v>Dons en  Nature</v>
      </c>
    </row>
    <row r="7" spans="1:2" ht="12.75">
      <c r="A7" t="str">
        <f>A3</f>
        <v>Total Local</v>
      </c>
      <c r="B7" s="309">
        <f>'Répartition District '!D14</f>
        <v>1046912</v>
      </c>
    </row>
    <row r="8" spans="1:2" ht="12.75">
      <c r="A8" t="str">
        <f>A4</f>
        <v>Total National</v>
      </c>
      <c r="B8" s="309">
        <f>'Répartition District '!C19</f>
        <v>8526</v>
      </c>
    </row>
    <row r="9" spans="1:2" ht="12.75">
      <c r="A9" t="str">
        <f>A5</f>
        <v>Total International</v>
      </c>
      <c r="B9" s="309">
        <f>'Répartition District '!D23</f>
        <v>739456</v>
      </c>
    </row>
    <row r="10" ht="12.75">
      <c r="B10" t="str">
        <f>'Répartition District '!D5</f>
        <v>Dons en € + Nature</v>
      </c>
    </row>
    <row r="11" spans="1:2" ht="12.75">
      <c r="A11" t="str">
        <f>A7</f>
        <v>Total Local</v>
      </c>
      <c r="B11" s="309">
        <f>'Répartition District '!D14</f>
        <v>1046912</v>
      </c>
    </row>
    <row r="12" spans="1:2" ht="12.75">
      <c r="A12" t="str">
        <f>A8</f>
        <v>Total National</v>
      </c>
      <c r="B12" s="309">
        <f>'Répartition District '!D19</f>
        <v>71663</v>
      </c>
    </row>
    <row r="13" spans="1:2" ht="12.75">
      <c r="A13" t="str">
        <f>A9</f>
        <v>Total International</v>
      </c>
      <c r="B13" s="309">
        <f>'Répartition District '!D23</f>
        <v>739456</v>
      </c>
    </row>
    <row r="14" ht="12.75">
      <c r="B14" t="str">
        <f>'Répartition District '!E5</f>
        <v>Heures don de soi</v>
      </c>
    </row>
    <row r="15" spans="1:2" ht="12.75">
      <c r="A15" t="str">
        <f>A11</f>
        <v>Total Local</v>
      </c>
      <c r="B15">
        <f>'Répartition District '!E14</f>
        <v>110788</v>
      </c>
    </row>
    <row r="16" spans="1:2" ht="12.75">
      <c r="A16" t="str">
        <f>A12</f>
        <v>Total National</v>
      </c>
      <c r="B16">
        <f>'Répartition District '!E19</f>
        <v>5597</v>
      </c>
    </row>
    <row r="17" spans="1:2" ht="12.75">
      <c r="A17" t="str">
        <f>A13</f>
        <v>Total International</v>
      </c>
      <c r="B17">
        <f>'Répartition District '!E23</f>
        <v>6901</v>
      </c>
    </row>
    <row r="18" spans="1:2" ht="12.75">
      <c r="A18" t="s">
        <v>204</v>
      </c>
      <c r="B18">
        <f>'Répartition District '!E25</f>
        <v>8057</v>
      </c>
    </row>
  </sheetData>
  <sheetProtection password="CAC7" sheet="1" objects="1" scenarios="1"/>
  <printOptions horizontalCentered="1" verticalCentered="1"/>
  <pageMargins left="0.7874015748031497" right="0.7874015748031497" top="0.5905511811023623" bottom="0.5905511811023623" header="0.5118110236220472" footer="0.5118110236220472"/>
  <pageSetup orientation="portrait" paperSize="9" scale="85" r:id="rId2"/>
  <headerFooter alignWithMargins="0">
    <oddHeader>&amp;C&amp;"Arial,Gras"&amp;12Livre Blanc 2017-2018
District  EST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1:B36"/>
  <sheetViews>
    <sheetView showGridLines="0" workbookViewId="0" topLeftCell="A3">
      <selection activeCell="L32" sqref="L32"/>
    </sheetView>
  </sheetViews>
  <sheetFormatPr defaultColWidth="11.421875" defaultRowHeight="12.75"/>
  <cols>
    <col min="1" max="1" width="17.7109375" style="0" customWidth="1"/>
    <col min="9" max="9" width="7.28125" style="0" customWidth="1"/>
  </cols>
  <sheetData>
    <row r="1" ht="12.75">
      <c r="B1" t="str">
        <f>+'Répartition District '!B5</f>
        <v>Dons en €</v>
      </c>
    </row>
    <row r="2" spans="1:2" ht="12.75">
      <c r="A2" t="s">
        <v>89</v>
      </c>
      <c r="B2">
        <f>+'Répartition District '!B6</f>
        <v>167865</v>
      </c>
    </row>
    <row r="3" spans="1:2" ht="12.75">
      <c r="A3" t="s">
        <v>90</v>
      </c>
      <c r="B3">
        <f>+'Répartition District '!B7</f>
        <v>233402</v>
      </c>
    </row>
    <row r="4" spans="1:2" ht="12.75">
      <c r="A4" t="s">
        <v>91</v>
      </c>
      <c r="B4">
        <f>+'Répartition District '!B8</f>
        <v>16812</v>
      </c>
    </row>
    <row r="5" spans="1:2" ht="12.75">
      <c r="A5" t="s">
        <v>92</v>
      </c>
      <c r="B5">
        <f>+'Répartition District '!B9</f>
        <v>221292</v>
      </c>
    </row>
    <row r="6" spans="1:2" ht="12.75">
      <c r="A6" t="s">
        <v>93</v>
      </c>
      <c r="B6">
        <f>+'Répartition District '!B10</f>
        <v>93250</v>
      </c>
    </row>
    <row r="7" spans="1:2" ht="12.75">
      <c r="A7" t="s">
        <v>94</v>
      </c>
      <c r="B7">
        <f>+'Répartition District '!B11</f>
        <v>164910</v>
      </c>
    </row>
    <row r="8" spans="1:2" ht="12.75">
      <c r="A8" t="s">
        <v>95</v>
      </c>
      <c r="B8">
        <f>+'Répartition District '!B12</f>
        <v>74825</v>
      </c>
    </row>
    <row r="9" spans="1:2" ht="12.75">
      <c r="A9" t="s">
        <v>96</v>
      </c>
      <c r="B9">
        <f>+'Répartition District '!B13</f>
        <v>6613</v>
      </c>
    </row>
    <row r="10" ht="12.75">
      <c r="B10" t="str">
        <f>'Répartition District '!C5</f>
        <v>Dons en  Nature</v>
      </c>
    </row>
    <row r="11" spans="1:2" ht="12.75">
      <c r="A11" t="str">
        <f>A2</f>
        <v>Famille/Cité</v>
      </c>
      <c r="B11">
        <f>'Répartition District '!C6</f>
        <v>10589</v>
      </c>
    </row>
    <row r="12" spans="1:2" ht="12.75">
      <c r="A12" t="str">
        <f aca="true" t="shared" si="0" ref="A12:A18">A3</f>
        <v>Enfance/Jeunesse</v>
      </c>
      <c r="B12">
        <f>'Répartition District '!C7</f>
        <v>15308</v>
      </c>
    </row>
    <row r="13" spans="1:2" ht="12.75">
      <c r="A13" t="str">
        <f t="shared" si="0"/>
        <v>Environnement</v>
      </c>
      <c r="B13">
        <f>'Répartition District '!C8</f>
        <v>679</v>
      </c>
    </row>
    <row r="14" spans="1:2" ht="12.75">
      <c r="A14" t="str">
        <f t="shared" si="0"/>
        <v>Malades/Recherche</v>
      </c>
      <c r="B14">
        <f>'Répartition District '!C9</f>
        <v>32822</v>
      </c>
    </row>
    <row r="15" spans="1:2" ht="12.75">
      <c r="A15" t="str">
        <f t="shared" si="0"/>
        <v>Malvoyants</v>
      </c>
      <c r="B15">
        <f>'Répartition District '!C10</f>
        <v>2539</v>
      </c>
    </row>
    <row r="16" spans="1:2" ht="12.75">
      <c r="A16" t="str">
        <f t="shared" si="0"/>
        <v>Autres Handicaps</v>
      </c>
      <c r="B16">
        <f>'Répartition District '!C11</f>
        <v>1344</v>
      </c>
    </row>
    <row r="17" spans="1:2" ht="12.75">
      <c r="A17" t="str">
        <f t="shared" si="0"/>
        <v>Cultures</v>
      </c>
      <c r="B17">
        <f>'Répartition District '!C12</f>
        <v>4362</v>
      </c>
    </row>
    <row r="18" spans="1:2" ht="12.75">
      <c r="A18" t="str">
        <f t="shared" si="0"/>
        <v>Action de district</v>
      </c>
      <c r="B18">
        <f>'Répartition District '!C13</f>
        <v>300</v>
      </c>
    </row>
    <row r="19" ht="12.75">
      <c r="B19" t="str">
        <f>'Répartition District '!D5</f>
        <v>Dons en € + Nature</v>
      </c>
    </row>
    <row r="20" spans="1:2" ht="12.75">
      <c r="A20" t="str">
        <f>A11</f>
        <v>Famille/Cité</v>
      </c>
      <c r="B20">
        <f>'Répartition District '!D6</f>
        <v>178454</v>
      </c>
    </row>
    <row r="21" spans="1:2" ht="12.75">
      <c r="A21" t="str">
        <f aca="true" t="shared" si="1" ref="A21:A27">A12</f>
        <v>Enfance/Jeunesse</v>
      </c>
      <c r="B21">
        <f>'Répartition District '!D7</f>
        <v>248710</v>
      </c>
    </row>
    <row r="22" spans="1:2" ht="12.75">
      <c r="A22" t="str">
        <f t="shared" si="1"/>
        <v>Environnement</v>
      </c>
      <c r="B22">
        <f>'Répartition District '!D8</f>
        <v>17491</v>
      </c>
    </row>
    <row r="23" spans="1:2" ht="12.75">
      <c r="A23" t="str">
        <f t="shared" si="1"/>
        <v>Malades/Recherche</v>
      </c>
      <c r="B23">
        <f>'Répartition District '!D9</f>
        <v>254114</v>
      </c>
    </row>
    <row r="24" spans="1:2" ht="12.75">
      <c r="A24" t="str">
        <f t="shared" si="1"/>
        <v>Malvoyants</v>
      </c>
      <c r="B24">
        <f>'Répartition District '!D10</f>
        <v>95789</v>
      </c>
    </row>
    <row r="25" spans="1:2" ht="12.75">
      <c r="A25" t="str">
        <f t="shared" si="1"/>
        <v>Autres Handicaps</v>
      </c>
      <c r="B25">
        <f>'Répartition District '!D11</f>
        <v>166254</v>
      </c>
    </row>
    <row r="26" spans="1:2" ht="12.75">
      <c r="A26" t="str">
        <f>A17</f>
        <v>Cultures</v>
      </c>
      <c r="B26">
        <f>'Répartition District '!D12</f>
        <v>79187</v>
      </c>
    </row>
    <row r="27" spans="1:2" ht="12.75">
      <c r="A27" t="str">
        <f t="shared" si="1"/>
        <v>Action de district</v>
      </c>
      <c r="B27">
        <f>'Répartition District '!D13</f>
        <v>6913</v>
      </c>
    </row>
    <row r="28" ht="12.75">
      <c r="B28" t="str">
        <f>'Répartition District '!E5</f>
        <v>Heures don de soi</v>
      </c>
    </row>
    <row r="29" spans="1:2" ht="12.75">
      <c r="A29" t="str">
        <f>A20</f>
        <v>Famille/Cité</v>
      </c>
      <c r="B29">
        <f>'Répartition District '!E6</f>
        <v>28002</v>
      </c>
    </row>
    <row r="30" spans="1:2" ht="12.75">
      <c r="A30" t="str">
        <f aca="true" t="shared" si="2" ref="A30:A36">A21</f>
        <v>Enfance/Jeunesse</v>
      </c>
      <c r="B30">
        <f>'Répartition District '!E7</f>
        <v>20666</v>
      </c>
    </row>
    <row r="31" spans="1:2" ht="12.75">
      <c r="A31" t="str">
        <f t="shared" si="2"/>
        <v>Environnement</v>
      </c>
      <c r="B31">
        <f>'Répartition District '!E8</f>
        <v>4198</v>
      </c>
    </row>
    <row r="32" spans="1:2" ht="12.75">
      <c r="A32" t="str">
        <f t="shared" si="2"/>
        <v>Malades/Recherche</v>
      </c>
      <c r="B32">
        <f>'Répartition District '!E9</f>
        <v>21803</v>
      </c>
    </row>
    <row r="33" spans="1:2" ht="12.75">
      <c r="A33" t="str">
        <f t="shared" si="2"/>
        <v>Malvoyants</v>
      </c>
      <c r="B33">
        <f>'Répartition District '!E10</f>
        <v>10720</v>
      </c>
    </row>
    <row r="34" spans="1:2" ht="12.75">
      <c r="A34" t="str">
        <f t="shared" si="2"/>
        <v>Autres Handicaps</v>
      </c>
      <c r="B34">
        <f>'Répartition District '!E11</f>
        <v>10601</v>
      </c>
    </row>
    <row r="35" spans="1:2" ht="12.75">
      <c r="A35" t="str">
        <f t="shared" si="2"/>
        <v>Cultures</v>
      </c>
      <c r="B35">
        <f>'Répartition District '!E12</f>
        <v>13275</v>
      </c>
    </row>
    <row r="36" spans="1:2" ht="12.75">
      <c r="A36" t="str">
        <f t="shared" si="2"/>
        <v>Action de district</v>
      </c>
      <c r="B36">
        <f>'Répartition District '!E13</f>
        <v>1523</v>
      </c>
    </row>
  </sheetData>
  <sheetProtection password="CAC7" sheet="1"/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scale="85" r:id="rId2"/>
  <headerFooter alignWithMargins="0">
    <oddHeader>&amp;C&amp;"Arial,Gras"&amp;12Livre Blanc 2016-2017
District  EST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5"/>
  </sheetPr>
  <dimension ref="A1:E31"/>
  <sheetViews>
    <sheetView workbookViewId="0" topLeftCell="A1">
      <selection activeCell="H35" sqref="H35"/>
    </sheetView>
  </sheetViews>
  <sheetFormatPr defaultColWidth="11.421875" defaultRowHeight="12.75"/>
  <sheetData>
    <row r="1" spans="2:5" ht="12.75">
      <c r="B1" s="475" t="s">
        <v>239</v>
      </c>
      <c r="C1" s="476"/>
      <c r="D1" s="476"/>
      <c r="E1" s="477"/>
    </row>
    <row r="2" spans="1:5" ht="13.5" thickBot="1">
      <c r="A2" s="316"/>
      <c r="B2" s="317"/>
      <c r="C2" s="317"/>
      <c r="D2" s="317"/>
      <c r="E2" s="317"/>
    </row>
    <row r="3" spans="1:5" ht="26.25" thickBot="1">
      <c r="A3" s="318" t="s">
        <v>222</v>
      </c>
      <c r="B3" s="319" t="s">
        <v>223</v>
      </c>
      <c r="C3" s="471" t="s">
        <v>224</v>
      </c>
      <c r="D3" s="473" t="s">
        <v>225</v>
      </c>
      <c r="E3" s="320" t="s">
        <v>78</v>
      </c>
    </row>
    <row r="4" spans="1:5" ht="13.5" thickBot="1">
      <c r="A4" s="321" t="s">
        <v>226</v>
      </c>
      <c r="B4" s="322" t="s">
        <v>227</v>
      </c>
      <c r="C4" s="472"/>
      <c r="D4" s="474"/>
      <c r="E4" s="322" t="s">
        <v>232</v>
      </c>
    </row>
    <row r="5" spans="1:5" ht="15">
      <c r="A5" s="323">
        <v>11</v>
      </c>
      <c r="B5" s="344">
        <v>8</v>
      </c>
      <c r="C5" s="345">
        <v>7</v>
      </c>
      <c r="D5" s="336">
        <f aca="true" t="shared" si="0" ref="D5:D28">SUM(B5-C5)</f>
        <v>1</v>
      </c>
      <c r="E5" s="339">
        <f>'Z11'!$B$185</f>
        <v>177</v>
      </c>
    </row>
    <row r="6" spans="1:5" ht="15">
      <c r="A6" s="324">
        <v>12</v>
      </c>
      <c r="B6" s="346">
        <v>4</v>
      </c>
      <c r="C6" s="347">
        <v>3</v>
      </c>
      <c r="D6" s="337">
        <f t="shared" si="0"/>
        <v>1</v>
      </c>
      <c r="E6" s="340">
        <f>'Z12'!$B$185</f>
        <v>85</v>
      </c>
    </row>
    <row r="7" spans="1:5" ht="12.75">
      <c r="A7" s="325">
        <v>13</v>
      </c>
      <c r="B7" s="346">
        <v>7</v>
      </c>
      <c r="C7" s="347">
        <v>6</v>
      </c>
      <c r="D7" s="337">
        <f t="shared" si="0"/>
        <v>1</v>
      </c>
      <c r="E7" s="340">
        <f>'Z13'!$B$185</f>
        <v>140</v>
      </c>
    </row>
    <row r="8" spans="1:5" ht="12.75">
      <c r="A8" s="325">
        <v>14</v>
      </c>
      <c r="B8" s="348"/>
      <c r="C8" s="349"/>
      <c r="D8" s="337">
        <f t="shared" si="0"/>
        <v>0</v>
      </c>
      <c r="E8" s="341"/>
    </row>
    <row r="9" spans="1:5" ht="12.75">
      <c r="A9" s="325">
        <v>15</v>
      </c>
      <c r="B9" s="348"/>
      <c r="C9" s="349"/>
      <c r="D9" s="337">
        <f t="shared" si="0"/>
        <v>0</v>
      </c>
      <c r="E9" s="341"/>
    </row>
    <row r="10" spans="1:5" ht="15">
      <c r="A10" s="324">
        <v>21</v>
      </c>
      <c r="B10" s="348">
        <v>5</v>
      </c>
      <c r="C10" s="349">
        <v>4</v>
      </c>
      <c r="D10" s="337">
        <f t="shared" si="0"/>
        <v>1</v>
      </c>
      <c r="E10" s="340">
        <f>'Z21'!$B$185</f>
        <v>85</v>
      </c>
    </row>
    <row r="11" spans="1:5" ht="15">
      <c r="A11" s="324">
        <v>22</v>
      </c>
      <c r="B11" s="350">
        <v>4</v>
      </c>
      <c r="C11" s="346">
        <v>3</v>
      </c>
      <c r="D11" s="337">
        <f t="shared" si="0"/>
        <v>1</v>
      </c>
      <c r="E11" s="340">
        <f>'Z22'!$B$185</f>
        <v>74</v>
      </c>
    </row>
    <row r="12" spans="1:5" ht="15">
      <c r="A12" s="324">
        <v>23</v>
      </c>
      <c r="B12" s="346">
        <v>5</v>
      </c>
      <c r="C12" s="346">
        <v>5</v>
      </c>
      <c r="D12" s="337">
        <f t="shared" si="0"/>
        <v>0</v>
      </c>
      <c r="E12" s="340">
        <f>'Z23'!$B$185</f>
        <v>109</v>
      </c>
    </row>
    <row r="13" spans="1:5" ht="15">
      <c r="A13" s="324">
        <v>24</v>
      </c>
      <c r="B13" s="346"/>
      <c r="C13" s="346"/>
      <c r="D13" s="337">
        <f t="shared" si="0"/>
        <v>0</v>
      </c>
      <c r="E13" s="342"/>
    </row>
    <row r="14" spans="1:5" ht="15">
      <c r="A14" s="324">
        <v>31</v>
      </c>
      <c r="B14" s="346">
        <v>3</v>
      </c>
      <c r="C14" s="346">
        <v>3</v>
      </c>
      <c r="D14" s="337">
        <f t="shared" si="0"/>
        <v>0</v>
      </c>
      <c r="E14" s="340">
        <f>'Z31'!$B$185</f>
        <v>56</v>
      </c>
    </row>
    <row r="15" spans="1:5" ht="15">
      <c r="A15" s="324">
        <v>32</v>
      </c>
      <c r="B15" s="346">
        <v>7</v>
      </c>
      <c r="C15" s="347">
        <v>6</v>
      </c>
      <c r="D15" s="337">
        <f t="shared" si="0"/>
        <v>1</v>
      </c>
      <c r="E15" s="340">
        <f>'Z32'!$B$185</f>
        <v>136</v>
      </c>
    </row>
    <row r="16" spans="1:5" ht="15">
      <c r="A16" s="324">
        <v>33</v>
      </c>
      <c r="B16" s="346">
        <v>6</v>
      </c>
      <c r="C16" s="346">
        <v>6</v>
      </c>
      <c r="D16" s="337">
        <f t="shared" si="0"/>
        <v>0</v>
      </c>
      <c r="E16" s="340">
        <f>'Z33'!$B$185</f>
        <v>144</v>
      </c>
    </row>
    <row r="17" spans="1:5" ht="15">
      <c r="A17" s="324">
        <v>41</v>
      </c>
      <c r="B17" s="346">
        <v>8</v>
      </c>
      <c r="C17" s="347">
        <v>6</v>
      </c>
      <c r="D17" s="337">
        <f t="shared" si="0"/>
        <v>2</v>
      </c>
      <c r="E17" s="340">
        <f>'Z41'!$B$185</f>
        <v>155</v>
      </c>
    </row>
    <row r="18" spans="1:5" ht="15">
      <c r="A18" s="324">
        <v>42</v>
      </c>
      <c r="B18" s="346">
        <v>4</v>
      </c>
      <c r="C18" s="346">
        <v>4</v>
      </c>
      <c r="D18" s="337">
        <f t="shared" si="0"/>
        <v>0</v>
      </c>
      <c r="E18" s="340">
        <f>'Z42'!$B$185</f>
        <v>95</v>
      </c>
    </row>
    <row r="19" spans="1:5" ht="15">
      <c r="A19" s="324">
        <v>43</v>
      </c>
      <c r="B19" s="348"/>
      <c r="C19" s="348"/>
      <c r="D19" s="337">
        <f t="shared" si="0"/>
        <v>0</v>
      </c>
      <c r="E19" s="341"/>
    </row>
    <row r="20" spans="1:5" ht="15">
      <c r="A20" s="324">
        <v>51</v>
      </c>
      <c r="B20" s="348">
        <v>7</v>
      </c>
      <c r="C20" s="349">
        <v>7</v>
      </c>
      <c r="D20" s="337">
        <f t="shared" si="0"/>
        <v>0</v>
      </c>
      <c r="E20" s="340">
        <f>'Z51'!$B$185</f>
        <v>138</v>
      </c>
    </row>
    <row r="21" spans="1:5" ht="15">
      <c r="A21" s="324">
        <v>52</v>
      </c>
      <c r="B21" s="350">
        <v>4</v>
      </c>
      <c r="C21" s="346">
        <v>4</v>
      </c>
      <c r="D21" s="337">
        <f t="shared" si="0"/>
        <v>0</v>
      </c>
      <c r="E21" s="340">
        <f>'Z52'!$B$185</f>
        <v>126</v>
      </c>
    </row>
    <row r="22" spans="1:5" ht="15">
      <c r="A22" s="324">
        <v>53</v>
      </c>
      <c r="B22" s="346">
        <v>8</v>
      </c>
      <c r="C22" s="347">
        <v>7</v>
      </c>
      <c r="D22" s="337">
        <f t="shared" si="0"/>
        <v>1</v>
      </c>
      <c r="E22" s="340">
        <f>'Z53'!$B$185</f>
        <v>145</v>
      </c>
    </row>
    <row r="23" spans="1:5" ht="12.75">
      <c r="A23" s="325">
        <v>54</v>
      </c>
      <c r="B23" s="346">
        <v>7</v>
      </c>
      <c r="C23" s="346">
        <v>7</v>
      </c>
      <c r="D23" s="337">
        <f t="shared" si="0"/>
        <v>0</v>
      </c>
      <c r="E23" s="340">
        <f>'Z54'!$B$185</f>
        <v>171</v>
      </c>
    </row>
    <row r="24" spans="1:5" ht="12.75">
      <c r="A24" s="325">
        <v>61</v>
      </c>
      <c r="B24" s="346">
        <v>5</v>
      </c>
      <c r="C24" s="347">
        <v>5</v>
      </c>
      <c r="D24" s="337">
        <f t="shared" si="0"/>
        <v>0</v>
      </c>
      <c r="E24" s="340">
        <f>'Z61'!$B$185</f>
        <v>103</v>
      </c>
    </row>
    <row r="25" spans="1:5" ht="12.75">
      <c r="A25" s="325">
        <v>62</v>
      </c>
      <c r="B25" s="346">
        <v>9</v>
      </c>
      <c r="C25" s="346">
        <v>9</v>
      </c>
      <c r="D25" s="337">
        <f t="shared" si="0"/>
        <v>0</v>
      </c>
      <c r="E25" s="340">
        <f>'Z62'!$B$185</f>
        <v>258</v>
      </c>
    </row>
    <row r="26" spans="1:5" ht="12.75">
      <c r="A26" s="325">
        <v>71</v>
      </c>
      <c r="B26" s="348">
        <v>4</v>
      </c>
      <c r="C26" s="348">
        <v>4</v>
      </c>
      <c r="D26" s="337">
        <f t="shared" si="0"/>
        <v>0</v>
      </c>
      <c r="E26" s="340">
        <f>'Z71'!$B$185</f>
        <v>62</v>
      </c>
    </row>
    <row r="27" spans="1:5" ht="12.75">
      <c r="A27" s="326">
        <v>72</v>
      </c>
      <c r="B27" s="348">
        <v>6</v>
      </c>
      <c r="C27" s="346">
        <v>6</v>
      </c>
      <c r="D27" s="337">
        <f t="shared" si="0"/>
        <v>0</v>
      </c>
      <c r="E27" s="340">
        <f>'Z72'!$B$185</f>
        <v>113</v>
      </c>
    </row>
    <row r="28" spans="1:5" ht="13.5" thickBot="1">
      <c r="A28" s="327">
        <v>73</v>
      </c>
      <c r="B28" s="351"/>
      <c r="C28" s="352"/>
      <c r="D28" s="338">
        <f t="shared" si="0"/>
        <v>0</v>
      </c>
      <c r="E28" s="343"/>
    </row>
    <row r="29" spans="1:5" ht="12.75">
      <c r="A29" s="328"/>
      <c r="B29" s="329"/>
      <c r="C29" s="330"/>
      <c r="D29" s="331"/>
      <c r="E29" s="330"/>
    </row>
    <row r="30" spans="1:5" ht="12.75">
      <c r="A30" s="332" t="s">
        <v>228</v>
      </c>
      <c r="B30" s="333">
        <f>SUM(B5:B29)</f>
        <v>111</v>
      </c>
      <c r="C30" s="333">
        <f>SUM(C5:C29)</f>
        <v>102</v>
      </c>
      <c r="D30" s="334">
        <f>SUM(D5:D29)</f>
        <v>9</v>
      </c>
      <c r="E30" s="333">
        <f>SUM(E5:E27)</f>
        <v>2372</v>
      </c>
    </row>
    <row r="31" spans="1:5" ht="18">
      <c r="A31" s="332"/>
      <c r="B31" s="353" t="s">
        <v>240</v>
      </c>
      <c r="C31" s="335">
        <f>(C30)/B30</f>
        <v>0.918918918918919</v>
      </c>
      <c r="D31" s="333"/>
      <c r="E31" s="333"/>
    </row>
  </sheetData>
  <sheetProtection password="CAC7" sheet="1"/>
  <mergeCells count="3">
    <mergeCell ref="C3:C4"/>
    <mergeCell ref="D3:D4"/>
    <mergeCell ref="B1:E1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&amp;CLivre Blanc 2017-2018
District EST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85"/>
  <sheetViews>
    <sheetView workbookViewId="0" topLeftCell="A157">
      <selection activeCell="G165" sqref="G164:G165"/>
    </sheetView>
  </sheetViews>
  <sheetFormatPr defaultColWidth="11.57421875" defaultRowHeight="12.75"/>
  <cols>
    <col min="1" max="1" width="35.7109375" style="3" customWidth="1"/>
    <col min="2" max="5" width="8.28125" style="3" customWidth="1"/>
    <col min="6" max="6" width="9.421875" style="3" customWidth="1"/>
    <col min="7" max="7" width="9.00390625" style="3" customWidth="1"/>
    <col min="8" max="10" width="8.28125" style="3" customWidth="1"/>
    <col min="11" max="16384" width="11.57421875" style="3" customWidth="1"/>
  </cols>
  <sheetData>
    <row r="1" ht="13.5" thickBot="1"/>
    <row r="2" spans="1:10" s="102" customFormat="1" ht="18.75" thickBot="1">
      <c r="A2" s="52" t="s">
        <v>26</v>
      </c>
      <c r="B2" s="354" t="s">
        <v>8</v>
      </c>
      <c r="C2" s="355"/>
      <c r="D2" s="355"/>
      <c r="E2" s="355"/>
      <c r="F2" s="355"/>
      <c r="G2" s="355"/>
      <c r="H2" s="355"/>
      <c r="I2" s="355"/>
      <c r="J2" s="356"/>
    </row>
    <row r="3" spans="2:10" ht="15.75" customHeight="1" thickBot="1"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372" t="s">
        <v>0</v>
      </c>
      <c r="B4" s="357" t="s">
        <v>39</v>
      </c>
      <c r="C4" s="358"/>
      <c r="D4" s="359"/>
      <c r="E4" s="357" t="s">
        <v>10</v>
      </c>
      <c r="F4" s="358"/>
      <c r="G4" s="359"/>
      <c r="H4" s="357" t="s">
        <v>13</v>
      </c>
      <c r="I4" s="358"/>
      <c r="J4" s="359"/>
    </row>
    <row r="5" spans="1:10" ht="13.5" thickBot="1">
      <c r="A5" s="373"/>
      <c r="B5" s="74" t="s">
        <v>1</v>
      </c>
      <c r="C5" s="71" t="s">
        <v>2</v>
      </c>
      <c r="D5" s="73" t="s">
        <v>3</v>
      </c>
      <c r="E5" s="72" t="s">
        <v>1</v>
      </c>
      <c r="F5" s="71" t="s">
        <v>2</v>
      </c>
      <c r="G5" s="70" t="s">
        <v>3</v>
      </c>
      <c r="H5" s="74" t="s">
        <v>1</v>
      </c>
      <c r="I5" s="71" t="s">
        <v>2</v>
      </c>
      <c r="J5" s="73" t="s">
        <v>3</v>
      </c>
    </row>
    <row r="6" spans="1:10" ht="12.75">
      <c r="A6" s="101" t="s">
        <v>107</v>
      </c>
      <c r="B6" s="47">
        <v>1000</v>
      </c>
      <c r="C6" s="66"/>
      <c r="D6" s="65">
        <v>40</v>
      </c>
      <c r="E6" s="47">
        <v>4200</v>
      </c>
      <c r="F6" s="66"/>
      <c r="G6" s="65">
        <v>2950</v>
      </c>
      <c r="H6" s="47"/>
      <c r="I6" s="66"/>
      <c r="J6" s="65">
        <v>590</v>
      </c>
    </row>
    <row r="7" spans="1:10" ht="12.75">
      <c r="A7" s="100" t="s">
        <v>108</v>
      </c>
      <c r="B7" s="69"/>
      <c r="C7" s="68"/>
      <c r="D7" s="67">
        <v>20</v>
      </c>
      <c r="E7" s="69">
        <v>1500</v>
      </c>
      <c r="F7" s="68">
        <v>200</v>
      </c>
      <c r="G7" s="67">
        <v>200</v>
      </c>
      <c r="H7" s="69"/>
      <c r="I7" s="68"/>
      <c r="J7" s="90"/>
    </row>
    <row r="8" spans="1:10" ht="12.75">
      <c r="A8" s="300" t="s">
        <v>109</v>
      </c>
      <c r="B8" s="69"/>
      <c r="C8" s="68"/>
      <c r="D8" s="67"/>
      <c r="E8" s="69"/>
      <c r="F8" s="68"/>
      <c r="G8" s="67"/>
      <c r="H8" s="69"/>
      <c r="I8" s="68"/>
      <c r="J8" s="67"/>
    </row>
    <row r="9" spans="1:10" ht="12.75">
      <c r="A9" s="300" t="s">
        <v>110</v>
      </c>
      <c r="B9" s="69">
        <v>150</v>
      </c>
      <c r="C9" s="68"/>
      <c r="D9" s="67">
        <v>46</v>
      </c>
      <c r="E9" s="69">
        <v>3797</v>
      </c>
      <c r="F9" s="68"/>
      <c r="G9" s="67">
        <v>50</v>
      </c>
      <c r="H9" s="69"/>
      <c r="I9" s="68"/>
      <c r="J9" s="67"/>
    </row>
    <row r="10" spans="1:10" ht="12.75">
      <c r="A10" s="300" t="s">
        <v>54</v>
      </c>
      <c r="B10" s="69"/>
      <c r="C10" s="68"/>
      <c r="D10" s="67"/>
      <c r="E10" s="69"/>
      <c r="F10" s="68"/>
      <c r="G10" s="67"/>
      <c r="H10" s="69"/>
      <c r="I10" s="68"/>
      <c r="J10" s="84"/>
    </row>
    <row r="11" spans="1:10" ht="12.75">
      <c r="A11" s="300" t="s">
        <v>55</v>
      </c>
      <c r="B11" s="69"/>
      <c r="C11" s="68"/>
      <c r="D11" s="67"/>
      <c r="E11" s="69"/>
      <c r="F11" s="68"/>
      <c r="G11" s="67"/>
      <c r="H11" s="69"/>
      <c r="I11" s="68"/>
      <c r="J11" s="90"/>
    </row>
    <row r="12" spans="1:10" ht="12.75">
      <c r="A12" s="100" t="s">
        <v>56</v>
      </c>
      <c r="B12" s="69"/>
      <c r="C12" s="68"/>
      <c r="D12" s="67"/>
      <c r="E12" s="69"/>
      <c r="F12" s="68"/>
      <c r="G12" s="67"/>
      <c r="H12" s="69"/>
      <c r="I12" s="68"/>
      <c r="J12" s="67"/>
    </row>
    <row r="13" spans="1:10" ht="12.75">
      <c r="A13" s="100" t="s">
        <v>57</v>
      </c>
      <c r="B13" s="69"/>
      <c r="C13" s="68"/>
      <c r="D13" s="67"/>
      <c r="E13" s="69"/>
      <c r="F13" s="68"/>
      <c r="G13" s="67"/>
      <c r="H13" s="69"/>
      <c r="I13" s="68"/>
      <c r="J13" s="67"/>
    </row>
    <row r="14" spans="1:10" ht="12.75">
      <c r="A14" s="100" t="s">
        <v>58</v>
      </c>
      <c r="B14" s="69"/>
      <c r="C14" s="68"/>
      <c r="D14" s="67"/>
      <c r="E14" s="69"/>
      <c r="F14" s="68"/>
      <c r="G14" s="67"/>
      <c r="H14" s="69"/>
      <c r="I14" s="68"/>
      <c r="J14" s="84"/>
    </row>
    <row r="15" spans="1:10" ht="13.5" thickBot="1">
      <c r="A15" s="100" t="s">
        <v>59</v>
      </c>
      <c r="B15" s="64"/>
      <c r="C15" s="63"/>
      <c r="D15" s="62"/>
      <c r="E15" s="64"/>
      <c r="F15" s="63"/>
      <c r="G15" s="62"/>
      <c r="H15" s="64"/>
      <c r="I15" s="63"/>
      <c r="J15" s="62"/>
    </row>
    <row r="16" spans="1:10" ht="13.5" thickBot="1">
      <c r="A16" s="10" t="s">
        <v>4</v>
      </c>
      <c r="B16" s="61">
        <f aca="true" t="shared" si="0" ref="B16:J16">SUM(B6:B15)</f>
        <v>1150</v>
      </c>
      <c r="C16" s="61">
        <f t="shared" si="0"/>
        <v>0</v>
      </c>
      <c r="D16" s="61">
        <f t="shared" si="0"/>
        <v>106</v>
      </c>
      <c r="E16" s="61">
        <f t="shared" si="0"/>
        <v>9497</v>
      </c>
      <c r="F16" s="61">
        <f t="shared" si="0"/>
        <v>200</v>
      </c>
      <c r="G16" s="61">
        <f t="shared" si="0"/>
        <v>3200</v>
      </c>
      <c r="H16" s="61">
        <f t="shared" si="0"/>
        <v>0</v>
      </c>
      <c r="I16" s="61">
        <f t="shared" si="0"/>
        <v>0</v>
      </c>
      <c r="J16" s="61">
        <f t="shared" si="0"/>
        <v>590</v>
      </c>
    </row>
    <row r="17" ht="13.5" thickBot="1"/>
    <row r="18" spans="1:10" ht="13.5" thickBot="1">
      <c r="A18" s="372" t="s">
        <v>0</v>
      </c>
      <c r="B18" s="385" t="s">
        <v>12</v>
      </c>
      <c r="C18" s="358"/>
      <c r="D18" s="359"/>
      <c r="E18" s="357" t="s">
        <v>11</v>
      </c>
      <c r="F18" s="358"/>
      <c r="G18" s="359"/>
      <c r="H18" s="369" t="s">
        <v>41</v>
      </c>
      <c r="I18" s="370"/>
      <c r="J18" s="371"/>
    </row>
    <row r="19" spans="1:10" ht="13.5" thickBot="1">
      <c r="A19" s="373"/>
      <c r="B19" s="74" t="s">
        <v>1</v>
      </c>
      <c r="C19" s="71" t="s">
        <v>2</v>
      </c>
      <c r="D19" s="73" t="s">
        <v>3</v>
      </c>
      <c r="E19" s="72" t="s">
        <v>1</v>
      </c>
      <c r="F19" s="71" t="s">
        <v>2</v>
      </c>
      <c r="G19" s="70" t="s">
        <v>3</v>
      </c>
      <c r="H19" s="99" t="s">
        <v>1</v>
      </c>
      <c r="I19" s="98" t="s">
        <v>2</v>
      </c>
      <c r="J19" s="97" t="s">
        <v>3</v>
      </c>
    </row>
    <row r="20" spans="1:10" ht="13.5" thickBot="1">
      <c r="A20" s="96" t="str">
        <f aca="true" t="shared" si="1" ref="A20:A29">A6</f>
        <v>CHALONS SAINT VINCENT</v>
      </c>
      <c r="B20" s="47">
        <v>1800</v>
      </c>
      <c r="C20" s="66"/>
      <c r="D20" s="65">
        <v>382</v>
      </c>
      <c r="E20" s="47">
        <v>1000</v>
      </c>
      <c r="F20" s="66"/>
      <c r="G20" s="65">
        <v>180</v>
      </c>
      <c r="H20" s="47"/>
      <c r="I20" s="66"/>
      <c r="J20" s="65">
        <v>82</v>
      </c>
    </row>
    <row r="21" spans="1:10" ht="13.5" thickBot="1">
      <c r="A21" s="96" t="str">
        <f t="shared" si="1"/>
        <v>CHALONS VINETZ</v>
      </c>
      <c r="B21" s="92">
        <v>8500</v>
      </c>
      <c r="C21" s="91"/>
      <c r="D21" s="90">
        <v>1250</v>
      </c>
      <c r="E21" s="92"/>
      <c r="F21" s="91"/>
      <c r="G21" s="90"/>
      <c r="H21" s="92">
        <v>500</v>
      </c>
      <c r="I21" s="91"/>
      <c r="J21" s="90"/>
    </row>
    <row r="22" spans="1:10" ht="13.5" thickBot="1">
      <c r="A22" s="96" t="str">
        <f t="shared" si="1"/>
        <v>SAINTE MENEHOULD</v>
      </c>
      <c r="B22" s="69"/>
      <c r="C22" s="68"/>
      <c r="D22" s="67"/>
      <c r="E22" s="69"/>
      <c r="F22" s="68"/>
      <c r="G22" s="67"/>
      <c r="H22" s="69"/>
      <c r="I22" s="68"/>
      <c r="J22" s="67"/>
    </row>
    <row r="23" spans="1:10" ht="13.5" thickBot="1">
      <c r="A23" s="96" t="str">
        <f t="shared" si="1"/>
        <v>VITRY LE FRANCOIS</v>
      </c>
      <c r="B23" s="69">
        <v>300</v>
      </c>
      <c r="C23" s="68"/>
      <c r="D23" s="67"/>
      <c r="E23" s="69"/>
      <c r="F23" s="68"/>
      <c r="G23" s="67"/>
      <c r="H23" s="69">
        <v>476</v>
      </c>
      <c r="I23" s="68"/>
      <c r="J23" s="67">
        <v>63</v>
      </c>
    </row>
    <row r="24" spans="1:10" ht="13.5" thickBot="1">
      <c r="A24" s="96" t="str">
        <f t="shared" si="1"/>
        <v>Club 5</v>
      </c>
      <c r="B24" s="86"/>
      <c r="C24" s="85"/>
      <c r="D24" s="84"/>
      <c r="E24" s="86"/>
      <c r="F24" s="85"/>
      <c r="G24" s="84"/>
      <c r="H24" s="86"/>
      <c r="I24" s="85"/>
      <c r="J24" s="84"/>
    </row>
    <row r="25" spans="1:10" ht="13.5" thickBot="1">
      <c r="A25" s="96" t="str">
        <f t="shared" si="1"/>
        <v>Club 6</v>
      </c>
      <c r="B25" s="92"/>
      <c r="C25" s="91"/>
      <c r="D25" s="90"/>
      <c r="E25" s="92"/>
      <c r="F25" s="91"/>
      <c r="G25" s="90"/>
      <c r="H25" s="92"/>
      <c r="I25" s="91"/>
      <c r="J25" s="90"/>
    </row>
    <row r="26" spans="1:10" ht="13.5" thickBot="1">
      <c r="A26" s="96" t="str">
        <f t="shared" si="1"/>
        <v>Club 7</v>
      </c>
      <c r="B26" s="69"/>
      <c r="C26" s="68"/>
      <c r="D26" s="67"/>
      <c r="E26" s="69"/>
      <c r="F26" s="68"/>
      <c r="G26" s="67"/>
      <c r="H26" s="69"/>
      <c r="I26" s="68"/>
      <c r="J26" s="67"/>
    </row>
    <row r="27" spans="1:10" ht="13.5" thickBot="1">
      <c r="A27" s="96" t="str">
        <f t="shared" si="1"/>
        <v>Club 8</v>
      </c>
      <c r="B27" s="69"/>
      <c r="C27" s="68"/>
      <c r="D27" s="67"/>
      <c r="E27" s="69"/>
      <c r="F27" s="68"/>
      <c r="G27" s="67"/>
      <c r="H27" s="69"/>
      <c r="I27" s="68"/>
      <c r="J27" s="67"/>
    </row>
    <row r="28" spans="1:10" ht="13.5" thickBot="1">
      <c r="A28" s="96" t="str">
        <f t="shared" si="1"/>
        <v>Club 9</v>
      </c>
      <c r="B28" s="86"/>
      <c r="C28" s="85"/>
      <c r="D28" s="84"/>
      <c r="E28" s="86"/>
      <c r="F28" s="85"/>
      <c r="G28" s="84"/>
      <c r="H28" s="86"/>
      <c r="I28" s="85"/>
      <c r="J28" s="84"/>
    </row>
    <row r="29" spans="1:10" ht="13.5" thickBot="1">
      <c r="A29" s="96" t="str">
        <f t="shared" si="1"/>
        <v>Club 10</v>
      </c>
      <c r="B29" s="64"/>
      <c r="C29" s="63"/>
      <c r="D29" s="62"/>
      <c r="E29" s="64"/>
      <c r="F29" s="63"/>
      <c r="G29" s="62"/>
      <c r="H29" s="64"/>
      <c r="I29" s="63"/>
      <c r="J29" s="62"/>
    </row>
    <row r="30" spans="1:10" ht="13.5" thickBot="1">
      <c r="A30" s="10" t="s">
        <v>4</v>
      </c>
      <c r="B30" s="61">
        <f aca="true" t="shared" si="2" ref="B30:J30">SUM(B20:B29)</f>
        <v>10600</v>
      </c>
      <c r="C30" s="61">
        <f t="shared" si="2"/>
        <v>0</v>
      </c>
      <c r="D30" s="61">
        <f t="shared" si="2"/>
        <v>1632</v>
      </c>
      <c r="E30" s="61">
        <f t="shared" si="2"/>
        <v>1000</v>
      </c>
      <c r="F30" s="61">
        <f t="shared" si="2"/>
        <v>0</v>
      </c>
      <c r="G30" s="61">
        <f t="shared" si="2"/>
        <v>180</v>
      </c>
      <c r="H30" s="61">
        <f t="shared" si="2"/>
        <v>976</v>
      </c>
      <c r="I30" s="61">
        <f t="shared" si="2"/>
        <v>0</v>
      </c>
      <c r="J30" s="61">
        <f t="shared" si="2"/>
        <v>145</v>
      </c>
    </row>
    <row r="31" ht="13.5" thickBot="1"/>
    <row r="32" spans="1:7" ht="12.75">
      <c r="A32" s="372" t="s">
        <v>0</v>
      </c>
      <c r="B32" s="357" t="s">
        <v>42</v>
      </c>
      <c r="C32" s="358"/>
      <c r="D32" s="359"/>
      <c r="E32" s="357" t="s">
        <v>43</v>
      </c>
      <c r="F32" s="358"/>
      <c r="G32" s="359"/>
    </row>
    <row r="33" spans="1:10" ht="13.5" thickBot="1">
      <c r="A33" s="373"/>
      <c r="B33" s="74" t="s">
        <v>1</v>
      </c>
      <c r="C33" s="71" t="s">
        <v>2</v>
      </c>
      <c r="D33" s="73" t="s">
        <v>3</v>
      </c>
      <c r="E33" s="72" t="s">
        <v>1</v>
      </c>
      <c r="F33" s="71" t="s">
        <v>2</v>
      </c>
      <c r="G33" s="70" t="s">
        <v>3</v>
      </c>
      <c r="H33" s="40"/>
      <c r="I33" s="42"/>
      <c r="J33" s="42"/>
    </row>
    <row r="34" spans="1:10" ht="13.5" thickBot="1">
      <c r="A34" s="18" t="str">
        <f aca="true" t="shared" si="3" ref="A34:A43">A6</f>
        <v>CHALONS SAINT VINCENT</v>
      </c>
      <c r="B34" s="47">
        <v>1250</v>
      </c>
      <c r="C34" s="66"/>
      <c r="D34" s="95">
        <v>95</v>
      </c>
      <c r="E34" s="47"/>
      <c r="F34" s="66"/>
      <c r="G34" s="65"/>
      <c r="H34" s="60"/>
      <c r="I34" s="39"/>
      <c r="J34" s="39"/>
    </row>
    <row r="35" spans="1:10" ht="13.5" thickBot="1">
      <c r="A35" s="18" t="str">
        <f t="shared" si="3"/>
        <v>CHALONS VINETZ</v>
      </c>
      <c r="B35" s="92">
        <v>200</v>
      </c>
      <c r="C35" s="94"/>
      <c r="D35" s="93">
        <v>40</v>
      </c>
      <c r="E35" s="92"/>
      <c r="F35" s="91">
        <v>300</v>
      </c>
      <c r="G35" s="90">
        <v>100</v>
      </c>
      <c r="H35" s="60"/>
      <c r="I35" s="39"/>
      <c r="J35" s="39"/>
    </row>
    <row r="36" spans="1:10" ht="13.5" thickBot="1">
      <c r="A36" s="18" t="str">
        <f t="shared" si="3"/>
        <v>SAINTE MENEHOULD</v>
      </c>
      <c r="B36" s="69"/>
      <c r="C36" s="68"/>
      <c r="D36" s="88"/>
      <c r="E36" s="69"/>
      <c r="F36" s="68"/>
      <c r="G36" s="67"/>
      <c r="H36" s="60"/>
      <c r="I36" s="39"/>
      <c r="J36" s="39"/>
    </row>
    <row r="37" spans="1:10" ht="13.5" thickBot="1">
      <c r="A37" s="18" t="str">
        <f t="shared" si="3"/>
        <v>VITRY LE FRANCOIS</v>
      </c>
      <c r="B37" s="69">
        <v>120</v>
      </c>
      <c r="C37" s="89"/>
      <c r="D37" s="88">
        <v>12</v>
      </c>
      <c r="E37" s="69"/>
      <c r="F37" s="68"/>
      <c r="G37" s="67"/>
      <c r="H37" s="60"/>
      <c r="I37" s="39"/>
      <c r="J37" s="39"/>
    </row>
    <row r="38" spans="1:10" ht="13.5" thickBot="1">
      <c r="A38" s="18" t="str">
        <f t="shared" si="3"/>
        <v>Club 5</v>
      </c>
      <c r="B38" s="86"/>
      <c r="C38" s="85"/>
      <c r="D38" s="87"/>
      <c r="E38" s="86"/>
      <c r="F38" s="85"/>
      <c r="G38" s="84"/>
      <c r="H38" s="60"/>
      <c r="I38" s="39"/>
      <c r="J38" s="39"/>
    </row>
    <row r="39" spans="1:10" ht="13.5" thickBot="1">
      <c r="A39" s="18" t="str">
        <f t="shared" si="3"/>
        <v>Club 6</v>
      </c>
      <c r="B39" s="92"/>
      <c r="C39" s="94"/>
      <c r="D39" s="93"/>
      <c r="E39" s="92"/>
      <c r="F39" s="91"/>
      <c r="G39" s="90"/>
      <c r="H39" s="60"/>
      <c r="I39" s="39"/>
      <c r="J39" s="39"/>
    </row>
    <row r="40" spans="1:10" ht="13.5" thickBot="1">
      <c r="A40" s="18" t="str">
        <f t="shared" si="3"/>
        <v>Club 7</v>
      </c>
      <c r="B40" s="69"/>
      <c r="C40" s="68"/>
      <c r="D40" s="88"/>
      <c r="E40" s="69"/>
      <c r="F40" s="68"/>
      <c r="G40" s="67"/>
      <c r="H40" s="60"/>
      <c r="I40" s="39"/>
      <c r="J40" s="39"/>
    </row>
    <row r="41" spans="1:10" ht="13.5" thickBot="1">
      <c r="A41" s="18" t="str">
        <f t="shared" si="3"/>
        <v>Club 8</v>
      </c>
      <c r="B41" s="69"/>
      <c r="C41" s="89"/>
      <c r="D41" s="88"/>
      <c r="E41" s="69"/>
      <c r="F41" s="68"/>
      <c r="G41" s="67"/>
      <c r="H41" s="60"/>
      <c r="I41" s="39"/>
      <c r="J41" s="39"/>
    </row>
    <row r="42" spans="1:10" ht="13.5" thickBot="1">
      <c r="A42" s="18" t="str">
        <f t="shared" si="3"/>
        <v>Club 9</v>
      </c>
      <c r="B42" s="86"/>
      <c r="C42" s="85"/>
      <c r="D42" s="87"/>
      <c r="E42" s="86"/>
      <c r="F42" s="85"/>
      <c r="G42" s="84"/>
      <c r="H42" s="60"/>
      <c r="I42" s="39"/>
      <c r="J42" s="39"/>
    </row>
    <row r="43" spans="1:10" ht="13.5" thickBot="1">
      <c r="A43" s="18" t="str">
        <f t="shared" si="3"/>
        <v>Club 10</v>
      </c>
      <c r="B43" s="64"/>
      <c r="C43" s="83"/>
      <c r="D43" s="82"/>
      <c r="E43" s="64"/>
      <c r="F43" s="63"/>
      <c r="G43" s="62"/>
      <c r="H43" s="60"/>
      <c r="I43" s="39"/>
      <c r="J43" s="39"/>
    </row>
    <row r="44" spans="1:10" ht="13.5" thickBot="1">
      <c r="A44" s="10" t="s">
        <v>4</v>
      </c>
      <c r="B44" s="61">
        <f aca="true" t="shared" si="4" ref="B44:G44">SUM(B34:B43)</f>
        <v>1570</v>
      </c>
      <c r="C44" s="61">
        <f t="shared" si="4"/>
        <v>0</v>
      </c>
      <c r="D44" s="61">
        <f t="shared" si="4"/>
        <v>147</v>
      </c>
      <c r="E44" s="61">
        <f t="shared" si="4"/>
        <v>0</v>
      </c>
      <c r="F44" s="61">
        <f t="shared" si="4"/>
        <v>300</v>
      </c>
      <c r="G44" s="61">
        <f t="shared" si="4"/>
        <v>100</v>
      </c>
      <c r="H44" s="60"/>
      <c r="I44" s="39"/>
      <c r="J44" s="39"/>
    </row>
    <row r="45" ht="13.5" thickBot="1"/>
    <row r="46" spans="1:10" ht="12.75">
      <c r="A46" s="380" t="s">
        <v>0</v>
      </c>
      <c r="B46" s="365" t="s">
        <v>76</v>
      </c>
      <c r="C46" s="382" t="s">
        <v>21</v>
      </c>
      <c r="D46" s="358"/>
      <c r="E46" s="383"/>
      <c r="F46" s="360" t="s">
        <v>6</v>
      </c>
      <c r="G46" s="361"/>
      <c r="H46" s="362"/>
      <c r="I46" s="363" t="s">
        <v>5</v>
      </c>
      <c r="J46" s="364"/>
    </row>
    <row r="47" spans="1:10" ht="13.5" thickBot="1">
      <c r="A47" s="381"/>
      <c r="B47" s="366"/>
      <c r="C47" s="20" t="s">
        <v>1</v>
      </c>
      <c r="D47" s="20" t="s">
        <v>2</v>
      </c>
      <c r="E47" s="22" t="s">
        <v>3</v>
      </c>
      <c r="F47" s="21" t="s">
        <v>1</v>
      </c>
      <c r="G47" s="20" t="s">
        <v>2</v>
      </c>
      <c r="H47" s="19" t="s">
        <v>3</v>
      </c>
      <c r="I47" s="367" t="s">
        <v>7</v>
      </c>
      <c r="J47" s="368"/>
    </row>
    <row r="48" spans="1:10" ht="13.5" thickBot="1">
      <c r="A48" s="18" t="str">
        <f aca="true" t="shared" si="5" ref="A48:A57">A6</f>
        <v>CHALONS SAINT VINCENT</v>
      </c>
      <c r="B48" s="80">
        <v>42</v>
      </c>
      <c r="C48" s="78">
        <f aca="true" t="shared" si="6" ref="C48:C57">B6+E6+H6+B20+E20+H20+B34+E34</f>
        <v>9250</v>
      </c>
      <c r="D48" s="15">
        <f aca="true" t="shared" si="7" ref="D48:D57">C6+F6+I6+C20+F20+I20+C34+F34</f>
        <v>0</v>
      </c>
      <c r="E48" s="77">
        <f aca="true" t="shared" si="8" ref="E48:E57">D6+G6+J6+D20+G20+J20+D34+G34</f>
        <v>4319</v>
      </c>
      <c r="F48" s="13">
        <f aca="true" t="shared" si="9" ref="F48:F58">IF($B48=0,"",C48/$B48)</f>
        <v>220.23809523809524</v>
      </c>
      <c r="G48" s="13">
        <f aca="true" t="shared" si="10" ref="G48:G58">IF($B48=0,"",D48/$B48)</f>
        <v>0</v>
      </c>
      <c r="H48" s="12">
        <f aca="true" t="shared" si="11" ref="H48:H58">IF($B48=0,"",E48/$B48)</f>
        <v>102.83333333333333</v>
      </c>
      <c r="I48" s="374">
        <f aca="true" t="shared" si="12" ref="I48:I57">C48+D48</f>
        <v>9250</v>
      </c>
      <c r="J48" s="375"/>
    </row>
    <row r="49" spans="1:10" ht="13.5" thickBot="1">
      <c r="A49" s="18" t="str">
        <f t="shared" si="5"/>
        <v>CHALONS VINETZ</v>
      </c>
      <c r="B49" s="81">
        <v>24</v>
      </c>
      <c r="C49" s="78">
        <f t="shared" si="6"/>
        <v>10700</v>
      </c>
      <c r="D49" s="15">
        <f t="shared" si="7"/>
        <v>500</v>
      </c>
      <c r="E49" s="77">
        <f t="shared" si="8"/>
        <v>1610</v>
      </c>
      <c r="F49" s="13">
        <f t="shared" si="9"/>
        <v>445.8333333333333</v>
      </c>
      <c r="G49" s="13">
        <f t="shared" si="10"/>
        <v>20.833333333333332</v>
      </c>
      <c r="H49" s="12">
        <f t="shared" si="11"/>
        <v>67.08333333333333</v>
      </c>
      <c r="I49" s="374">
        <f t="shared" si="12"/>
        <v>11200</v>
      </c>
      <c r="J49" s="375"/>
    </row>
    <row r="50" spans="1:10" ht="13.5" thickBot="1">
      <c r="A50" s="18" t="str">
        <f t="shared" si="5"/>
        <v>SAINTE MENEHOULD</v>
      </c>
      <c r="B50" s="80"/>
      <c r="C50" s="78">
        <f t="shared" si="6"/>
        <v>0</v>
      </c>
      <c r="D50" s="15">
        <f t="shared" si="7"/>
        <v>0</v>
      </c>
      <c r="E50" s="77">
        <f t="shared" si="8"/>
        <v>0</v>
      </c>
      <c r="F50" s="13">
        <f t="shared" si="9"/>
      </c>
      <c r="G50" s="13">
        <f t="shared" si="10"/>
      </c>
      <c r="H50" s="12">
        <f t="shared" si="11"/>
      </c>
      <c r="I50" s="374">
        <f t="shared" si="12"/>
        <v>0</v>
      </c>
      <c r="J50" s="375"/>
    </row>
    <row r="51" spans="1:10" ht="13.5" thickBot="1">
      <c r="A51" s="18" t="str">
        <f t="shared" si="5"/>
        <v>VITRY LE FRANCOIS</v>
      </c>
      <c r="B51" s="81">
        <v>19</v>
      </c>
      <c r="C51" s="78">
        <f t="shared" si="6"/>
        <v>4843</v>
      </c>
      <c r="D51" s="15">
        <f t="shared" si="7"/>
        <v>0</v>
      </c>
      <c r="E51" s="77">
        <f t="shared" si="8"/>
        <v>171</v>
      </c>
      <c r="F51" s="13">
        <f t="shared" si="9"/>
        <v>254.89473684210526</v>
      </c>
      <c r="G51" s="13">
        <f t="shared" si="10"/>
        <v>0</v>
      </c>
      <c r="H51" s="12">
        <f t="shared" si="11"/>
        <v>9</v>
      </c>
      <c r="I51" s="374">
        <f t="shared" si="12"/>
        <v>4843</v>
      </c>
      <c r="J51" s="375"/>
    </row>
    <row r="52" spans="1:10" ht="13.5" thickBot="1">
      <c r="A52" s="18" t="str">
        <f t="shared" si="5"/>
        <v>Club 5</v>
      </c>
      <c r="B52" s="80"/>
      <c r="C52" s="78">
        <f t="shared" si="6"/>
        <v>0</v>
      </c>
      <c r="D52" s="15">
        <f t="shared" si="7"/>
        <v>0</v>
      </c>
      <c r="E52" s="77">
        <f t="shared" si="8"/>
        <v>0</v>
      </c>
      <c r="F52" s="13">
        <f t="shared" si="9"/>
      </c>
      <c r="G52" s="13">
        <f t="shared" si="10"/>
      </c>
      <c r="H52" s="12">
        <f t="shared" si="11"/>
      </c>
      <c r="I52" s="374">
        <f t="shared" si="12"/>
        <v>0</v>
      </c>
      <c r="J52" s="375"/>
    </row>
    <row r="53" spans="1:10" ht="13.5" thickBot="1">
      <c r="A53" s="18" t="str">
        <f t="shared" si="5"/>
        <v>Club 6</v>
      </c>
      <c r="B53" s="81"/>
      <c r="C53" s="78">
        <f t="shared" si="6"/>
        <v>0</v>
      </c>
      <c r="D53" s="15">
        <f t="shared" si="7"/>
        <v>0</v>
      </c>
      <c r="E53" s="77">
        <f t="shared" si="8"/>
        <v>0</v>
      </c>
      <c r="F53" s="13">
        <f t="shared" si="9"/>
      </c>
      <c r="G53" s="13">
        <f t="shared" si="10"/>
      </c>
      <c r="H53" s="12">
        <f t="shared" si="11"/>
      </c>
      <c r="I53" s="374">
        <f t="shared" si="12"/>
        <v>0</v>
      </c>
      <c r="J53" s="375"/>
    </row>
    <row r="54" spans="1:10" ht="13.5" thickBot="1">
      <c r="A54" s="18" t="str">
        <f t="shared" si="5"/>
        <v>Club 7</v>
      </c>
      <c r="B54" s="80"/>
      <c r="C54" s="78">
        <f t="shared" si="6"/>
        <v>0</v>
      </c>
      <c r="D54" s="15">
        <f t="shared" si="7"/>
        <v>0</v>
      </c>
      <c r="E54" s="77">
        <f t="shared" si="8"/>
        <v>0</v>
      </c>
      <c r="F54" s="13">
        <f t="shared" si="9"/>
      </c>
      <c r="G54" s="13">
        <f t="shared" si="10"/>
      </c>
      <c r="H54" s="12">
        <f t="shared" si="11"/>
      </c>
      <c r="I54" s="374">
        <f t="shared" si="12"/>
        <v>0</v>
      </c>
      <c r="J54" s="375"/>
    </row>
    <row r="55" spans="1:10" ht="13.5" thickBot="1">
      <c r="A55" s="18" t="str">
        <f t="shared" si="5"/>
        <v>Club 8</v>
      </c>
      <c r="B55" s="81"/>
      <c r="C55" s="78">
        <f t="shared" si="6"/>
        <v>0</v>
      </c>
      <c r="D55" s="15">
        <f t="shared" si="7"/>
        <v>0</v>
      </c>
      <c r="E55" s="77">
        <f t="shared" si="8"/>
        <v>0</v>
      </c>
      <c r="F55" s="13">
        <f t="shared" si="9"/>
      </c>
      <c r="G55" s="13">
        <f t="shared" si="10"/>
      </c>
      <c r="H55" s="12">
        <f t="shared" si="11"/>
      </c>
      <c r="I55" s="374">
        <f t="shared" si="12"/>
        <v>0</v>
      </c>
      <c r="J55" s="375"/>
    </row>
    <row r="56" spans="1:10" ht="13.5" thickBot="1">
      <c r="A56" s="18" t="str">
        <f t="shared" si="5"/>
        <v>Club 9</v>
      </c>
      <c r="B56" s="80"/>
      <c r="C56" s="78">
        <f t="shared" si="6"/>
        <v>0</v>
      </c>
      <c r="D56" s="15">
        <f t="shared" si="7"/>
        <v>0</v>
      </c>
      <c r="E56" s="77">
        <f t="shared" si="8"/>
        <v>0</v>
      </c>
      <c r="F56" s="13">
        <f t="shared" si="9"/>
      </c>
      <c r="G56" s="13">
        <f t="shared" si="10"/>
      </c>
      <c r="H56" s="12">
        <f t="shared" si="11"/>
      </c>
      <c r="I56" s="374">
        <f t="shared" si="12"/>
        <v>0</v>
      </c>
      <c r="J56" s="375"/>
    </row>
    <row r="57" spans="1:10" ht="13.5" thickBot="1">
      <c r="A57" s="18" t="str">
        <f t="shared" si="5"/>
        <v>Club 10</v>
      </c>
      <c r="B57" s="79"/>
      <c r="C57" s="78">
        <f t="shared" si="6"/>
        <v>0</v>
      </c>
      <c r="D57" s="15">
        <f t="shared" si="7"/>
        <v>0</v>
      </c>
      <c r="E57" s="77">
        <f t="shared" si="8"/>
        <v>0</v>
      </c>
      <c r="F57" s="13">
        <f t="shared" si="9"/>
      </c>
      <c r="G57" s="13">
        <f t="shared" si="10"/>
      </c>
      <c r="H57" s="12">
        <f t="shared" si="11"/>
      </c>
      <c r="I57" s="374">
        <f t="shared" si="12"/>
        <v>0</v>
      </c>
      <c r="J57" s="375"/>
    </row>
    <row r="58" spans="1:10" ht="13.5" thickBot="1">
      <c r="A58" s="34" t="s">
        <v>4</v>
      </c>
      <c r="B58" s="76">
        <f>SUM(B48:B57)</f>
        <v>85</v>
      </c>
      <c r="C58" s="55">
        <f>SUM(C48:C57)</f>
        <v>24793</v>
      </c>
      <c r="D58" s="32">
        <f>SUM(D48:D57)</f>
        <v>500</v>
      </c>
      <c r="E58" s="75">
        <f>SUM(E48:E57)</f>
        <v>6100</v>
      </c>
      <c r="F58" s="6">
        <f t="shared" si="9"/>
        <v>291.6823529411765</v>
      </c>
      <c r="G58" s="6">
        <f t="shared" si="10"/>
        <v>5.882352941176471</v>
      </c>
      <c r="H58" s="5">
        <f t="shared" si="11"/>
        <v>71.76470588235294</v>
      </c>
      <c r="I58" s="378">
        <f>SUM(I48:J57)</f>
        <v>25293</v>
      </c>
      <c r="J58" s="379"/>
    </row>
    <row r="64" ht="13.5" thickBot="1"/>
    <row r="65" spans="1:10" ht="18.75" thickBot="1">
      <c r="A65" s="52" t="str">
        <f>A2</f>
        <v>ZONE 12</v>
      </c>
      <c r="B65" s="354" t="s">
        <v>47</v>
      </c>
      <c r="C65" s="355"/>
      <c r="D65" s="355"/>
      <c r="E65" s="355"/>
      <c r="F65" s="355"/>
      <c r="G65" s="355"/>
      <c r="H65" s="355"/>
      <c r="I65" s="355"/>
      <c r="J65" s="356"/>
    </row>
    <row r="66" spans="2:10" ht="13.5" thickBot="1"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372" t="s">
        <v>0</v>
      </c>
      <c r="B67" s="385" t="s">
        <v>44</v>
      </c>
      <c r="C67" s="358"/>
      <c r="D67" s="359"/>
      <c r="E67" s="385" t="s">
        <v>45</v>
      </c>
      <c r="F67" s="358"/>
      <c r="G67" s="359"/>
      <c r="H67" s="376"/>
      <c r="I67" s="377"/>
      <c r="J67" s="377"/>
    </row>
    <row r="68" spans="1:10" ht="13.5" thickBot="1">
      <c r="A68" s="373"/>
      <c r="B68" s="74" t="s">
        <v>1</v>
      </c>
      <c r="C68" s="71" t="s">
        <v>2</v>
      </c>
      <c r="D68" s="73" t="s">
        <v>3</v>
      </c>
      <c r="E68" s="74" t="s">
        <v>1</v>
      </c>
      <c r="F68" s="71" t="s">
        <v>2</v>
      </c>
      <c r="G68" s="73" t="s">
        <v>3</v>
      </c>
      <c r="H68" s="40"/>
      <c r="I68" s="42"/>
      <c r="J68" s="42"/>
    </row>
    <row r="69" spans="1:10" ht="13.5" thickBot="1">
      <c r="A69" s="18" t="str">
        <f aca="true" t="shared" si="13" ref="A69:A78">A6</f>
        <v>CHALONS SAINT VINCENT</v>
      </c>
      <c r="B69" s="47"/>
      <c r="C69" s="66"/>
      <c r="D69" s="65">
        <v>20</v>
      </c>
      <c r="E69" s="47"/>
      <c r="F69" s="66"/>
      <c r="G69" s="65"/>
      <c r="H69" s="60"/>
      <c r="I69" s="39"/>
      <c r="J69" s="39"/>
    </row>
    <row r="70" spans="1:10" ht="13.5" thickBot="1">
      <c r="A70" s="18" t="str">
        <f t="shared" si="13"/>
        <v>CHALONS VINETZ</v>
      </c>
      <c r="B70" s="69"/>
      <c r="C70" s="68"/>
      <c r="D70" s="67">
        <v>50</v>
      </c>
      <c r="E70" s="69"/>
      <c r="F70" s="68"/>
      <c r="G70" s="67"/>
      <c r="H70" s="60"/>
      <c r="I70" s="39"/>
      <c r="J70" s="39"/>
    </row>
    <row r="71" spans="1:10" ht="13.5" thickBot="1">
      <c r="A71" s="18" t="str">
        <f t="shared" si="13"/>
        <v>SAINTE MENEHOULD</v>
      </c>
      <c r="B71" s="47"/>
      <c r="C71" s="66"/>
      <c r="D71" s="65"/>
      <c r="E71" s="47"/>
      <c r="F71" s="66"/>
      <c r="G71" s="65"/>
      <c r="H71" s="60"/>
      <c r="I71" s="39"/>
      <c r="J71" s="39"/>
    </row>
    <row r="72" spans="1:10" ht="13.5" thickBot="1">
      <c r="A72" s="18" t="str">
        <f t="shared" si="13"/>
        <v>VITRY LE FRANCOIS</v>
      </c>
      <c r="B72" s="69"/>
      <c r="C72" s="68"/>
      <c r="D72" s="67"/>
      <c r="E72" s="69"/>
      <c r="F72" s="68"/>
      <c r="G72" s="67"/>
      <c r="H72" s="60"/>
      <c r="I72" s="39"/>
      <c r="J72" s="39"/>
    </row>
    <row r="73" spans="1:10" ht="13.5" thickBot="1">
      <c r="A73" s="18" t="str">
        <f t="shared" si="13"/>
        <v>Club 5</v>
      </c>
      <c r="B73" s="47"/>
      <c r="C73" s="66"/>
      <c r="D73" s="65"/>
      <c r="E73" s="47"/>
      <c r="F73" s="66"/>
      <c r="G73" s="65"/>
      <c r="H73" s="60"/>
      <c r="I73" s="39"/>
      <c r="J73" s="39"/>
    </row>
    <row r="74" spans="1:10" ht="13.5" thickBot="1">
      <c r="A74" s="18" t="str">
        <f t="shared" si="13"/>
        <v>Club 6</v>
      </c>
      <c r="B74" s="69"/>
      <c r="C74" s="68"/>
      <c r="D74" s="67"/>
      <c r="E74" s="69"/>
      <c r="F74" s="68"/>
      <c r="G74" s="67"/>
      <c r="H74" s="60"/>
      <c r="I74" s="39"/>
      <c r="J74" s="39"/>
    </row>
    <row r="75" spans="1:10" ht="13.5" thickBot="1">
      <c r="A75" s="18" t="str">
        <f t="shared" si="13"/>
        <v>Club 7</v>
      </c>
      <c r="B75" s="47"/>
      <c r="C75" s="66"/>
      <c r="D75" s="65"/>
      <c r="E75" s="47"/>
      <c r="F75" s="66"/>
      <c r="G75" s="65"/>
      <c r="H75" s="60"/>
      <c r="I75" s="39"/>
      <c r="J75" s="39"/>
    </row>
    <row r="76" spans="1:10" ht="13.5" thickBot="1">
      <c r="A76" s="18" t="str">
        <f t="shared" si="13"/>
        <v>Club 8</v>
      </c>
      <c r="B76" s="69"/>
      <c r="C76" s="68"/>
      <c r="D76" s="67"/>
      <c r="E76" s="69"/>
      <c r="F76" s="68"/>
      <c r="G76" s="67"/>
      <c r="H76" s="60"/>
      <c r="I76" s="39"/>
      <c r="J76" s="39"/>
    </row>
    <row r="77" spans="1:10" ht="13.5" thickBot="1">
      <c r="A77" s="18" t="str">
        <f t="shared" si="13"/>
        <v>Club 9</v>
      </c>
      <c r="B77" s="47"/>
      <c r="C77" s="66"/>
      <c r="D77" s="65"/>
      <c r="E77" s="47"/>
      <c r="F77" s="66"/>
      <c r="G77" s="65"/>
      <c r="H77" s="60"/>
      <c r="I77" s="39"/>
      <c r="J77" s="39"/>
    </row>
    <row r="78" spans="1:10" ht="13.5" thickBot="1">
      <c r="A78" s="18" t="str">
        <f t="shared" si="13"/>
        <v>Club 10</v>
      </c>
      <c r="B78" s="64"/>
      <c r="C78" s="63"/>
      <c r="D78" s="62"/>
      <c r="E78" s="64"/>
      <c r="F78" s="63"/>
      <c r="G78" s="62"/>
      <c r="H78" s="60"/>
      <c r="I78" s="39"/>
      <c r="J78" s="39"/>
    </row>
    <row r="79" spans="1:10" ht="13.5" thickBot="1">
      <c r="A79" s="10" t="s">
        <v>4</v>
      </c>
      <c r="B79" s="61">
        <f aca="true" t="shared" si="14" ref="B79:G79">SUM(B69:B78)</f>
        <v>0</v>
      </c>
      <c r="C79" s="61">
        <f t="shared" si="14"/>
        <v>0</v>
      </c>
      <c r="D79" s="61">
        <f t="shared" si="14"/>
        <v>70</v>
      </c>
      <c r="E79" s="61">
        <f t="shared" si="14"/>
        <v>0</v>
      </c>
      <c r="F79" s="61">
        <f t="shared" si="14"/>
        <v>0</v>
      </c>
      <c r="G79" s="61">
        <f t="shared" si="14"/>
        <v>0</v>
      </c>
      <c r="H79" s="60"/>
      <c r="I79" s="39"/>
      <c r="J79" s="39"/>
    </row>
    <row r="80" ht="13.5" thickBot="1"/>
    <row r="81" spans="1:10" ht="12.75">
      <c r="A81" s="372" t="s">
        <v>0</v>
      </c>
      <c r="B81" s="357" t="s">
        <v>14</v>
      </c>
      <c r="C81" s="358"/>
      <c r="D81" s="359"/>
      <c r="E81" s="384" t="s">
        <v>46</v>
      </c>
      <c r="F81" s="358"/>
      <c r="G81" s="383"/>
      <c r="H81" s="376"/>
      <c r="I81" s="377"/>
      <c r="J81" s="377"/>
    </row>
    <row r="82" spans="1:10" ht="13.5" thickBot="1">
      <c r="A82" s="373"/>
      <c r="B82" s="74" t="s">
        <v>1</v>
      </c>
      <c r="C82" s="71" t="s">
        <v>2</v>
      </c>
      <c r="D82" s="73" t="s">
        <v>3</v>
      </c>
      <c r="E82" s="72" t="s">
        <v>1</v>
      </c>
      <c r="F82" s="71" t="s">
        <v>2</v>
      </c>
      <c r="G82" s="70" t="s">
        <v>3</v>
      </c>
      <c r="H82" s="40"/>
      <c r="I82" s="42"/>
      <c r="J82" s="42"/>
    </row>
    <row r="83" spans="1:10" ht="13.5" thickBot="1">
      <c r="A83" s="18" t="str">
        <f aca="true" t="shared" si="15" ref="A83:A92">A6</f>
        <v>CHALONS SAINT VINCENT</v>
      </c>
      <c r="B83" s="47">
        <v>3000</v>
      </c>
      <c r="C83" s="66"/>
      <c r="D83" s="65">
        <v>42</v>
      </c>
      <c r="E83" s="47"/>
      <c r="F83" s="66"/>
      <c r="G83" s="65"/>
      <c r="H83" s="60"/>
      <c r="I83" s="39"/>
      <c r="J83" s="39"/>
    </row>
    <row r="84" spans="1:10" ht="13.5" thickBot="1">
      <c r="A84" s="18" t="str">
        <f t="shared" si="15"/>
        <v>CHALONS VINETZ</v>
      </c>
      <c r="B84" s="69"/>
      <c r="C84" s="68"/>
      <c r="D84" s="67">
        <v>20</v>
      </c>
      <c r="E84" s="69"/>
      <c r="F84" s="68"/>
      <c r="G84" s="67"/>
      <c r="H84" s="60"/>
      <c r="I84" s="39"/>
      <c r="J84" s="39"/>
    </row>
    <row r="85" spans="1:10" ht="13.5" thickBot="1">
      <c r="A85" s="18" t="str">
        <f t="shared" si="15"/>
        <v>SAINTE MENEHOULD</v>
      </c>
      <c r="B85" s="47"/>
      <c r="C85" s="66"/>
      <c r="D85" s="65"/>
      <c r="E85" s="47"/>
      <c r="F85" s="66"/>
      <c r="G85" s="65"/>
      <c r="H85" s="60"/>
      <c r="I85" s="39"/>
      <c r="J85" s="39"/>
    </row>
    <row r="86" spans="1:10" ht="13.5" thickBot="1">
      <c r="A86" s="18" t="str">
        <f t="shared" si="15"/>
        <v>VITRY LE FRANCOIS</v>
      </c>
      <c r="B86" s="69"/>
      <c r="C86" s="68"/>
      <c r="D86" s="67">
        <v>50</v>
      </c>
      <c r="E86" s="69"/>
      <c r="F86" s="68"/>
      <c r="G86" s="67"/>
      <c r="H86" s="60"/>
      <c r="I86" s="39"/>
      <c r="J86" s="39"/>
    </row>
    <row r="87" spans="1:10" ht="13.5" thickBot="1">
      <c r="A87" s="18" t="str">
        <f t="shared" si="15"/>
        <v>Club 5</v>
      </c>
      <c r="B87" s="47"/>
      <c r="C87" s="66"/>
      <c r="D87" s="65"/>
      <c r="E87" s="47"/>
      <c r="F87" s="66"/>
      <c r="G87" s="65"/>
      <c r="H87" s="60"/>
      <c r="I87" s="39"/>
      <c r="J87" s="39"/>
    </row>
    <row r="88" spans="1:10" ht="13.5" thickBot="1">
      <c r="A88" s="18" t="str">
        <f t="shared" si="15"/>
        <v>Club 6</v>
      </c>
      <c r="B88" s="69"/>
      <c r="C88" s="68"/>
      <c r="D88" s="67"/>
      <c r="E88" s="69"/>
      <c r="F88" s="68"/>
      <c r="G88" s="67"/>
      <c r="H88" s="60"/>
      <c r="I88" s="39"/>
      <c r="J88" s="39"/>
    </row>
    <row r="89" spans="1:10" ht="13.5" thickBot="1">
      <c r="A89" s="18" t="str">
        <f t="shared" si="15"/>
        <v>Club 7</v>
      </c>
      <c r="B89" s="47"/>
      <c r="C89" s="66"/>
      <c r="D89" s="65"/>
      <c r="E89" s="47"/>
      <c r="F89" s="66"/>
      <c r="G89" s="65"/>
      <c r="H89" s="60"/>
      <c r="I89" s="39"/>
      <c r="J89" s="39"/>
    </row>
    <row r="90" spans="1:10" ht="13.5" thickBot="1">
      <c r="A90" s="18" t="str">
        <f t="shared" si="15"/>
        <v>Club 8</v>
      </c>
      <c r="B90" s="69"/>
      <c r="C90" s="68"/>
      <c r="D90" s="67"/>
      <c r="E90" s="69"/>
      <c r="F90" s="68"/>
      <c r="G90" s="67"/>
      <c r="H90" s="60"/>
      <c r="I90" s="39"/>
      <c r="J90" s="39"/>
    </row>
    <row r="91" spans="1:10" ht="13.5" thickBot="1">
      <c r="A91" s="18" t="str">
        <f t="shared" si="15"/>
        <v>Club 9</v>
      </c>
      <c r="B91" s="47"/>
      <c r="C91" s="66"/>
      <c r="D91" s="65"/>
      <c r="E91" s="47"/>
      <c r="F91" s="66"/>
      <c r="G91" s="65"/>
      <c r="H91" s="60"/>
      <c r="I91" s="39"/>
      <c r="J91" s="39"/>
    </row>
    <row r="92" spans="1:10" ht="13.5" thickBot="1">
      <c r="A92" s="18" t="str">
        <f t="shared" si="15"/>
        <v>Club 10</v>
      </c>
      <c r="B92" s="64"/>
      <c r="C92" s="63"/>
      <c r="D92" s="62"/>
      <c r="E92" s="64"/>
      <c r="F92" s="63"/>
      <c r="G92" s="62"/>
      <c r="H92" s="60"/>
      <c r="I92" s="39"/>
      <c r="J92" s="39"/>
    </row>
    <row r="93" spans="1:10" ht="13.5" thickBot="1">
      <c r="A93" s="10" t="s">
        <v>4</v>
      </c>
      <c r="B93" s="61">
        <f aca="true" t="shared" si="16" ref="B93:G93">SUM(B83:B92)</f>
        <v>3000</v>
      </c>
      <c r="C93" s="61">
        <f t="shared" si="16"/>
        <v>0</v>
      </c>
      <c r="D93" s="61">
        <f t="shared" si="16"/>
        <v>112</v>
      </c>
      <c r="E93" s="61">
        <f t="shared" si="16"/>
        <v>0</v>
      </c>
      <c r="F93" s="61">
        <f t="shared" si="16"/>
        <v>0</v>
      </c>
      <c r="G93" s="61">
        <f t="shared" si="16"/>
        <v>0</v>
      </c>
      <c r="H93" s="60"/>
      <c r="I93" s="39"/>
      <c r="J93" s="39"/>
    </row>
    <row r="95" ht="13.5" thickBot="1"/>
    <row r="96" spans="1:10" ht="12.75">
      <c r="A96" s="380" t="s">
        <v>0</v>
      </c>
      <c r="B96" s="365" t="s">
        <v>76</v>
      </c>
      <c r="C96" s="382" t="s">
        <v>20</v>
      </c>
      <c r="D96" s="358"/>
      <c r="E96" s="383"/>
      <c r="F96" s="360" t="s">
        <v>6</v>
      </c>
      <c r="G96" s="361"/>
      <c r="H96" s="362"/>
      <c r="I96" s="386" t="s">
        <v>5</v>
      </c>
      <c r="J96" s="364"/>
    </row>
    <row r="97" spans="1:10" ht="13.5" thickBot="1">
      <c r="A97" s="381"/>
      <c r="B97" s="366"/>
      <c r="C97" s="20" t="s">
        <v>1</v>
      </c>
      <c r="D97" s="20" t="s">
        <v>2</v>
      </c>
      <c r="E97" s="22" t="s">
        <v>3</v>
      </c>
      <c r="F97" s="21" t="s">
        <v>1</v>
      </c>
      <c r="G97" s="20" t="s">
        <v>2</v>
      </c>
      <c r="H97" s="19" t="s">
        <v>3</v>
      </c>
      <c r="I97" s="387" t="s">
        <v>7</v>
      </c>
      <c r="J97" s="368"/>
    </row>
    <row r="98" spans="1:10" ht="13.5" thickBot="1">
      <c r="A98" s="18" t="str">
        <f aca="true" t="shared" si="17" ref="A98:A107">A6</f>
        <v>CHALONS SAINT VINCENT</v>
      </c>
      <c r="B98" s="17">
        <f aca="true" t="shared" si="18" ref="B98:B107">B48</f>
        <v>42</v>
      </c>
      <c r="C98" s="16">
        <f aca="true" t="shared" si="19" ref="C98:C107">B69+E69+B83+E83</f>
        <v>3000</v>
      </c>
      <c r="D98" s="15">
        <f aca="true" t="shared" si="20" ref="D98:D107">C69+F69+C83+F83</f>
        <v>0</v>
      </c>
      <c r="E98" s="14">
        <f aca="true" t="shared" si="21" ref="E98:E107">D69+G69+D83+G83</f>
        <v>62</v>
      </c>
      <c r="F98" s="13">
        <f aca="true" t="shared" si="22" ref="F98:F108">IF($B98=0,"",C98/$B98)</f>
        <v>71.42857142857143</v>
      </c>
      <c r="G98" s="13">
        <f aca="true" t="shared" si="23" ref="G98:G108">IF($B98=0,"",D98/$B98)</f>
        <v>0</v>
      </c>
      <c r="H98" s="12">
        <f aca="true" t="shared" si="24" ref="H98:H108">IF($B98=0,"",E98/$B98)</f>
        <v>1.4761904761904763</v>
      </c>
      <c r="I98" s="374">
        <f aca="true" t="shared" si="25" ref="I98:I107">C98+D98</f>
        <v>3000</v>
      </c>
      <c r="J98" s="375"/>
    </row>
    <row r="99" spans="1:10" ht="13.5" thickBot="1">
      <c r="A99" s="18" t="str">
        <f t="shared" si="17"/>
        <v>CHALONS VINETZ</v>
      </c>
      <c r="B99" s="17">
        <f t="shared" si="18"/>
        <v>24</v>
      </c>
      <c r="C99" s="16">
        <f t="shared" si="19"/>
        <v>0</v>
      </c>
      <c r="D99" s="15">
        <f t="shared" si="20"/>
        <v>0</v>
      </c>
      <c r="E99" s="14">
        <f t="shared" si="21"/>
        <v>70</v>
      </c>
      <c r="F99" s="13">
        <f t="shared" si="22"/>
        <v>0</v>
      </c>
      <c r="G99" s="13">
        <f t="shared" si="23"/>
        <v>0</v>
      </c>
      <c r="H99" s="12">
        <f t="shared" si="24"/>
        <v>2.9166666666666665</v>
      </c>
      <c r="I99" s="374">
        <f t="shared" si="25"/>
        <v>0</v>
      </c>
      <c r="J99" s="375"/>
    </row>
    <row r="100" spans="1:10" ht="13.5" thickBot="1">
      <c r="A100" s="18" t="str">
        <f t="shared" si="17"/>
        <v>SAINTE MENEHOULD</v>
      </c>
      <c r="B100" s="17">
        <f t="shared" si="18"/>
        <v>0</v>
      </c>
      <c r="C100" s="16">
        <f t="shared" si="19"/>
        <v>0</v>
      </c>
      <c r="D100" s="15">
        <f t="shared" si="20"/>
        <v>0</v>
      </c>
      <c r="E100" s="14">
        <f t="shared" si="21"/>
        <v>0</v>
      </c>
      <c r="F100" s="13">
        <f t="shared" si="22"/>
      </c>
      <c r="G100" s="13">
        <f t="shared" si="23"/>
      </c>
      <c r="H100" s="12">
        <f t="shared" si="24"/>
      </c>
      <c r="I100" s="374">
        <f t="shared" si="25"/>
        <v>0</v>
      </c>
      <c r="J100" s="375"/>
    </row>
    <row r="101" spans="1:10" ht="13.5" thickBot="1">
      <c r="A101" s="18" t="str">
        <f t="shared" si="17"/>
        <v>VITRY LE FRANCOIS</v>
      </c>
      <c r="B101" s="17">
        <f t="shared" si="18"/>
        <v>19</v>
      </c>
      <c r="C101" s="16">
        <f t="shared" si="19"/>
        <v>0</v>
      </c>
      <c r="D101" s="15">
        <f t="shared" si="20"/>
        <v>0</v>
      </c>
      <c r="E101" s="14">
        <f t="shared" si="21"/>
        <v>50</v>
      </c>
      <c r="F101" s="13">
        <f t="shared" si="22"/>
        <v>0</v>
      </c>
      <c r="G101" s="13">
        <f t="shared" si="23"/>
        <v>0</v>
      </c>
      <c r="H101" s="12">
        <f t="shared" si="24"/>
        <v>2.6315789473684212</v>
      </c>
      <c r="I101" s="374">
        <f t="shared" si="25"/>
        <v>0</v>
      </c>
      <c r="J101" s="375"/>
    </row>
    <row r="102" spans="1:10" ht="13.5" thickBot="1">
      <c r="A102" s="18" t="str">
        <f t="shared" si="17"/>
        <v>Club 5</v>
      </c>
      <c r="B102" s="17">
        <f t="shared" si="18"/>
        <v>0</v>
      </c>
      <c r="C102" s="16">
        <f t="shared" si="19"/>
        <v>0</v>
      </c>
      <c r="D102" s="15">
        <f t="shared" si="20"/>
        <v>0</v>
      </c>
      <c r="E102" s="14">
        <f t="shared" si="21"/>
        <v>0</v>
      </c>
      <c r="F102" s="13">
        <f t="shared" si="22"/>
      </c>
      <c r="G102" s="13">
        <f t="shared" si="23"/>
      </c>
      <c r="H102" s="12">
        <f t="shared" si="24"/>
      </c>
      <c r="I102" s="374">
        <f t="shared" si="25"/>
        <v>0</v>
      </c>
      <c r="J102" s="375"/>
    </row>
    <row r="103" spans="1:10" ht="13.5" thickBot="1">
      <c r="A103" s="18" t="str">
        <f t="shared" si="17"/>
        <v>Club 6</v>
      </c>
      <c r="B103" s="17">
        <f t="shared" si="18"/>
        <v>0</v>
      </c>
      <c r="C103" s="16">
        <f t="shared" si="19"/>
        <v>0</v>
      </c>
      <c r="D103" s="15">
        <f t="shared" si="20"/>
        <v>0</v>
      </c>
      <c r="E103" s="14">
        <f t="shared" si="21"/>
        <v>0</v>
      </c>
      <c r="F103" s="13">
        <f t="shared" si="22"/>
      </c>
      <c r="G103" s="13">
        <f t="shared" si="23"/>
      </c>
      <c r="H103" s="12">
        <f t="shared" si="24"/>
      </c>
      <c r="I103" s="374">
        <f t="shared" si="25"/>
        <v>0</v>
      </c>
      <c r="J103" s="375"/>
    </row>
    <row r="104" spans="1:10" ht="13.5" thickBot="1">
      <c r="A104" s="18" t="str">
        <f t="shared" si="17"/>
        <v>Club 7</v>
      </c>
      <c r="B104" s="17">
        <f t="shared" si="18"/>
        <v>0</v>
      </c>
      <c r="C104" s="16">
        <f t="shared" si="19"/>
        <v>0</v>
      </c>
      <c r="D104" s="15">
        <f t="shared" si="20"/>
        <v>0</v>
      </c>
      <c r="E104" s="14">
        <f t="shared" si="21"/>
        <v>0</v>
      </c>
      <c r="F104" s="13">
        <f t="shared" si="22"/>
      </c>
      <c r="G104" s="13">
        <f t="shared" si="23"/>
      </c>
      <c r="H104" s="12">
        <f t="shared" si="24"/>
      </c>
      <c r="I104" s="374">
        <f t="shared" si="25"/>
        <v>0</v>
      </c>
      <c r="J104" s="375"/>
    </row>
    <row r="105" spans="1:10" ht="13.5" thickBot="1">
      <c r="A105" s="18" t="str">
        <f t="shared" si="17"/>
        <v>Club 8</v>
      </c>
      <c r="B105" s="17">
        <f t="shared" si="18"/>
        <v>0</v>
      </c>
      <c r="C105" s="16">
        <f t="shared" si="19"/>
        <v>0</v>
      </c>
      <c r="D105" s="15">
        <f t="shared" si="20"/>
        <v>0</v>
      </c>
      <c r="E105" s="14">
        <f t="shared" si="21"/>
        <v>0</v>
      </c>
      <c r="F105" s="13">
        <f t="shared" si="22"/>
      </c>
      <c r="G105" s="13">
        <f t="shared" si="23"/>
      </c>
      <c r="H105" s="12">
        <f t="shared" si="24"/>
      </c>
      <c r="I105" s="374">
        <f t="shared" si="25"/>
        <v>0</v>
      </c>
      <c r="J105" s="375"/>
    </row>
    <row r="106" spans="1:10" ht="13.5" thickBot="1">
      <c r="A106" s="18" t="str">
        <f t="shared" si="17"/>
        <v>Club 9</v>
      </c>
      <c r="B106" s="17">
        <f t="shared" si="18"/>
        <v>0</v>
      </c>
      <c r="C106" s="16">
        <f t="shared" si="19"/>
        <v>0</v>
      </c>
      <c r="D106" s="15">
        <f t="shared" si="20"/>
        <v>0</v>
      </c>
      <c r="E106" s="14">
        <f t="shared" si="21"/>
        <v>0</v>
      </c>
      <c r="F106" s="13">
        <f t="shared" si="22"/>
      </c>
      <c r="G106" s="13">
        <f t="shared" si="23"/>
      </c>
      <c r="H106" s="12">
        <f t="shared" si="24"/>
      </c>
      <c r="I106" s="374">
        <f t="shared" si="25"/>
        <v>0</v>
      </c>
      <c r="J106" s="375"/>
    </row>
    <row r="107" spans="1:10" ht="13.5" thickBot="1">
      <c r="A107" s="18" t="str">
        <f t="shared" si="17"/>
        <v>Club 10</v>
      </c>
      <c r="B107" s="59">
        <f t="shared" si="18"/>
        <v>0</v>
      </c>
      <c r="C107" s="16">
        <f t="shared" si="19"/>
        <v>0</v>
      </c>
      <c r="D107" s="15">
        <f t="shared" si="20"/>
        <v>0</v>
      </c>
      <c r="E107" s="14">
        <f t="shared" si="21"/>
        <v>0</v>
      </c>
      <c r="F107" s="13">
        <f t="shared" si="22"/>
      </c>
      <c r="G107" s="13">
        <f t="shared" si="23"/>
      </c>
      <c r="H107" s="12">
        <f t="shared" si="24"/>
      </c>
      <c r="I107" s="374">
        <f t="shared" si="25"/>
        <v>0</v>
      </c>
      <c r="J107" s="375"/>
    </row>
    <row r="108" spans="1:10" ht="13.5" thickBot="1">
      <c r="A108" s="34" t="s">
        <v>4</v>
      </c>
      <c r="B108" s="10">
        <f>SUM(B98:B107)</f>
        <v>85</v>
      </c>
      <c r="C108" s="33">
        <f>SUM(C98:C107)</f>
        <v>3000</v>
      </c>
      <c r="D108" s="32">
        <f>SUM(D98:D107)</f>
        <v>0</v>
      </c>
      <c r="E108" s="32">
        <f>SUM(E98:E107)</f>
        <v>182</v>
      </c>
      <c r="F108" s="6">
        <f t="shared" si="22"/>
        <v>35.294117647058826</v>
      </c>
      <c r="G108" s="6">
        <f t="shared" si="23"/>
        <v>0</v>
      </c>
      <c r="H108" s="5">
        <f t="shared" si="24"/>
        <v>2.1411764705882352</v>
      </c>
      <c r="I108" s="378">
        <f>SUM(I98:J107)</f>
        <v>3000</v>
      </c>
      <c r="J108" s="379"/>
    </row>
    <row r="109" spans="1:10" ht="13.5" thickBot="1">
      <c r="A109" s="26"/>
      <c r="B109" s="26"/>
      <c r="C109" s="26"/>
      <c r="D109" s="26"/>
      <c r="E109" s="26"/>
      <c r="F109" s="54"/>
      <c r="G109" s="54"/>
      <c r="H109" s="54"/>
      <c r="I109" s="26"/>
      <c r="J109" s="26"/>
    </row>
    <row r="110" spans="1:10" ht="12.75" customHeight="1">
      <c r="A110" s="380" t="s">
        <v>0</v>
      </c>
      <c r="B110" s="357" t="s">
        <v>15</v>
      </c>
      <c r="C110" s="358"/>
      <c r="D110" s="359"/>
      <c r="E110" s="26"/>
      <c r="F110" s="54"/>
      <c r="G110" s="54"/>
      <c r="H110" s="54"/>
      <c r="I110" s="26"/>
      <c r="J110" s="26"/>
    </row>
    <row r="111" spans="1:10" ht="13.5" customHeight="1" thickBot="1">
      <c r="A111" s="381"/>
      <c r="B111" s="388" t="s">
        <v>1</v>
      </c>
      <c r="C111" s="389"/>
      <c r="D111" s="390"/>
      <c r="E111" s="26"/>
      <c r="F111" s="54"/>
      <c r="G111" s="54"/>
      <c r="H111" s="54"/>
      <c r="I111" s="26"/>
      <c r="J111" s="26"/>
    </row>
    <row r="112" spans="1:10" ht="13.5" thickBot="1">
      <c r="A112" s="58" t="str">
        <f aca="true" t="shared" si="26" ref="A112:A121">A20</f>
        <v>CHALONS SAINT VINCENT</v>
      </c>
      <c r="B112" s="38"/>
      <c r="C112" s="56">
        <v>2000</v>
      </c>
      <c r="D112" s="38"/>
      <c r="E112" s="26"/>
      <c r="F112" s="54"/>
      <c r="G112" s="54"/>
      <c r="H112" s="54"/>
      <c r="I112" s="26"/>
      <c r="J112" s="26"/>
    </row>
    <row r="113" spans="1:10" ht="13.5" thickBot="1">
      <c r="A113" s="58" t="str">
        <f t="shared" si="26"/>
        <v>CHALONS VINETZ</v>
      </c>
      <c r="B113" s="38"/>
      <c r="C113" s="56"/>
      <c r="D113" s="38"/>
      <c r="E113" s="26"/>
      <c r="F113" s="54"/>
      <c r="G113" s="54"/>
      <c r="H113" s="54"/>
      <c r="I113" s="26"/>
      <c r="J113" s="26"/>
    </row>
    <row r="114" spans="1:10" ht="13.5" thickBot="1">
      <c r="A114" s="58" t="str">
        <f t="shared" si="26"/>
        <v>SAINTE MENEHOULD</v>
      </c>
      <c r="B114" s="38"/>
      <c r="C114" s="56"/>
      <c r="D114" s="38"/>
      <c r="E114" s="26"/>
      <c r="F114" s="54"/>
      <c r="G114" s="54"/>
      <c r="H114" s="54"/>
      <c r="I114" s="26"/>
      <c r="J114" s="26"/>
    </row>
    <row r="115" spans="1:10" ht="13.5" thickBot="1">
      <c r="A115" s="58" t="str">
        <f t="shared" si="26"/>
        <v>VITRY LE FRANCOIS</v>
      </c>
      <c r="B115" s="38"/>
      <c r="C115" s="56"/>
      <c r="D115" s="38"/>
      <c r="E115" s="26"/>
      <c r="F115" s="54"/>
      <c r="G115" s="54"/>
      <c r="H115" s="54"/>
      <c r="I115" s="26"/>
      <c r="J115" s="26"/>
    </row>
    <row r="116" spans="1:10" ht="13.5" thickBot="1">
      <c r="A116" s="58" t="str">
        <f t="shared" si="26"/>
        <v>Club 5</v>
      </c>
      <c r="B116" s="38"/>
      <c r="C116" s="56"/>
      <c r="D116" s="38"/>
      <c r="E116" s="26"/>
      <c r="F116" s="54"/>
      <c r="G116" s="54"/>
      <c r="H116" s="54"/>
      <c r="I116" s="26"/>
      <c r="J116" s="26"/>
    </row>
    <row r="117" spans="1:10" ht="13.5" thickBot="1">
      <c r="A117" s="58" t="str">
        <f t="shared" si="26"/>
        <v>Club 6</v>
      </c>
      <c r="B117" s="38"/>
      <c r="C117" s="56"/>
      <c r="D117" s="38"/>
      <c r="E117" s="26"/>
      <c r="F117" s="54"/>
      <c r="G117" s="54"/>
      <c r="H117" s="54"/>
      <c r="I117" s="26"/>
      <c r="J117" s="26"/>
    </row>
    <row r="118" spans="1:10" ht="13.5" thickBot="1">
      <c r="A118" s="58" t="str">
        <f t="shared" si="26"/>
        <v>Club 7</v>
      </c>
      <c r="B118" s="38"/>
      <c r="C118" s="56"/>
      <c r="D118" s="38"/>
      <c r="E118" s="26"/>
      <c r="F118" s="54"/>
      <c r="G118" s="54"/>
      <c r="H118" s="54"/>
      <c r="I118" s="26"/>
      <c r="J118" s="26"/>
    </row>
    <row r="119" spans="1:10" ht="13.5" thickBot="1">
      <c r="A119" s="58" t="str">
        <f t="shared" si="26"/>
        <v>Club 8</v>
      </c>
      <c r="B119" s="38"/>
      <c r="C119" s="56"/>
      <c r="D119" s="38"/>
      <c r="E119" s="26"/>
      <c r="F119" s="54"/>
      <c r="G119" s="54"/>
      <c r="H119" s="54"/>
      <c r="I119" s="26"/>
      <c r="J119" s="26"/>
    </row>
    <row r="120" spans="1:10" ht="13.5" thickBot="1">
      <c r="A120" s="58" t="str">
        <f t="shared" si="26"/>
        <v>Club 9</v>
      </c>
      <c r="B120" s="38"/>
      <c r="C120" s="56"/>
      <c r="D120" s="38"/>
      <c r="E120" s="26"/>
      <c r="F120" s="54"/>
      <c r="G120" s="54"/>
      <c r="H120" s="54"/>
      <c r="I120" s="26"/>
      <c r="J120" s="26"/>
    </row>
    <row r="121" spans="1:10" ht="13.5" thickBot="1">
      <c r="A121" s="57" t="str">
        <f t="shared" si="26"/>
        <v>Club 10</v>
      </c>
      <c r="B121" s="38"/>
      <c r="C121" s="56"/>
      <c r="D121" s="38"/>
      <c r="E121" s="26"/>
      <c r="F121" s="54"/>
      <c r="G121" s="54"/>
      <c r="H121" s="54"/>
      <c r="I121" s="26"/>
      <c r="J121" s="26"/>
    </row>
    <row r="122" spans="1:10" ht="13.5" thickBot="1">
      <c r="A122" s="55" t="s">
        <v>4</v>
      </c>
      <c r="B122" s="38"/>
      <c r="C122" s="44">
        <f>SUM(C112:C121)</f>
        <v>2000</v>
      </c>
      <c r="D122" s="38"/>
      <c r="E122" s="26"/>
      <c r="F122" s="54"/>
      <c r="G122" s="54"/>
      <c r="H122" s="54"/>
      <c r="I122" s="26"/>
      <c r="J122" s="26"/>
    </row>
    <row r="123" spans="1:10" ht="12.75" customHeight="1">
      <c r="A123" s="395"/>
      <c r="B123" s="377"/>
      <c r="C123" s="377"/>
      <c r="D123" s="53"/>
      <c r="E123" s="377"/>
      <c r="F123" s="377"/>
      <c r="G123" s="377"/>
      <c r="H123" s="394"/>
      <c r="I123" s="394"/>
      <c r="J123" s="394"/>
    </row>
    <row r="124" spans="1:10" ht="13.5" customHeight="1" thickBot="1">
      <c r="A124" s="395"/>
      <c r="B124" s="42"/>
      <c r="C124" s="42"/>
      <c r="D124" s="42"/>
      <c r="E124" s="396"/>
      <c r="F124" s="396"/>
      <c r="G124" s="396"/>
      <c r="H124" s="41"/>
      <c r="I124" s="41"/>
      <c r="J124" s="41"/>
    </row>
    <row r="125" spans="1:10" ht="18.75" customHeight="1" thickBot="1">
      <c r="A125" s="52" t="str">
        <f>A2</f>
        <v>ZONE 12</v>
      </c>
      <c r="B125" s="354" t="s">
        <v>9</v>
      </c>
      <c r="C125" s="355"/>
      <c r="D125" s="355"/>
      <c r="E125" s="355"/>
      <c r="F125" s="355"/>
      <c r="G125" s="355"/>
      <c r="H125" s="355"/>
      <c r="I125" s="355"/>
      <c r="J125" s="356"/>
    </row>
    <row r="126" spans="2:10" ht="13.5" thickBot="1"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 customHeight="1">
      <c r="A127" s="50" t="s">
        <v>0</v>
      </c>
      <c r="B127" s="391" t="s">
        <v>16</v>
      </c>
      <c r="C127" s="392"/>
      <c r="D127" s="393"/>
      <c r="E127" s="391" t="s">
        <v>17</v>
      </c>
      <c r="F127" s="392"/>
      <c r="G127" s="393"/>
      <c r="H127" s="391" t="s">
        <v>18</v>
      </c>
      <c r="I127" s="392"/>
      <c r="J127" s="393"/>
    </row>
    <row r="128" spans="1:10" ht="13.5" customHeight="1" thickBot="1">
      <c r="A128" s="49"/>
      <c r="B128" s="21" t="s">
        <v>1</v>
      </c>
      <c r="C128" s="20" t="s">
        <v>2</v>
      </c>
      <c r="D128" s="19" t="s">
        <v>3</v>
      </c>
      <c r="E128" s="35" t="s">
        <v>1</v>
      </c>
      <c r="F128" s="20" t="s">
        <v>2</v>
      </c>
      <c r="G128" s="22" t="s">
        <v>3</v>
      </c>
      <c r="H128" s="21" t="s">
        <v>1</v>
      </c>
      <c r="I128" s="20" t="s">
        <v>2</v>
      </c>
      <c r="J128" s="19" t="s">
        <v>3</v>
      </c>
    </row>
    <row r="129" spans="1:10" ht="13.5" thickBot="1">
      <c r="A129" s="18" t="str">
        <f aca="true" t="shared" si="27" ref="A129:A138">A6</f>
        <v>CHALONS SAINT VINCENT</v>
      </c>
      <c r="B129" s="47"/>
      <c r="C129" s="46"/>
      <c r="D129" s="45">
        <v>510</v>
      </c>
      <c r="E129" s="46"/>
      <c r="F129" s="46">
        <v>79200</v>
      </c>
      <c r="G129" s="48">
        <v>65</v>
      </c>
      <c r="H129" s="47"/>
      <c r="I129" s="46"/>
      <c r="J129" s="45"/>
    </row>
    <row r="130" spans="1:10" ht="13.5" thickBot="1">
      <c r="A130" s="18" t="str">
        <f t="shared" si="27"/>
        <v>CHALONS VINETZ</v>
      </c>
      <c r="B130" s="47"/>
      <c r="C130" s="46"/>
      <c r="D130" s="45"/>
      <c r="E130" s="46"/>
      <c r="F130" s="46"/>
      <c r="G130" s="48"/>
      <c r="H130" s="47">
        <v>3800</v>
      </c>
      <c r="I130" s="46"/>
      <c r="J130" s="45"/>
    </row>
    <row r="131" spans="1:10" ht="13.5" thickBot="1">
      <c r="A131" s="18" t="str">
        <f t="shared" si="27"/>
        <v>SAINTE MENEHOULD</v>
      </c>
      <c r="B131" s="47"/>
      <c r="C131" s="46"/>
      <c r="D131" s="45"/>
      <c r="E131" s="46"/>
      <c r="F131" s="46"/>
      <c r="G131" s="48"/>
      <c r="H131" s="47"/>
      <c r="I131" s="46"/>
      <c r="J131" s="45"/>
    </row>
    <row r="132" spans="1:10" ht="13.5" thickBot="1">
      <c r="A132" s="18" t="str">
        <f t="shared" si="27"/>
        <v>VITRY LE FRANCOIS</v>
      </c>
      <c r="B132" s="47">
        <v>120</v>
      </c>
      <c r="C132" s="46">
        <v>18785</v>
      </c>
      <c r="D132" s="45">
        <v>165</v>
      </c>
      <c r="E132" s="46"/>
      <c r="F132" s="46"/>
      <c r="G132" s="48"/>
      <c r="H132" s="47">
        <v>1000</v>
      </c>
      <c r="I132" s="46"/>
      <c r="J132" s="45">
        <v>5</v>
      </c>
    </row>
    <row r="133" spans="1:10" ht="13.5" thickBot="1">
      <c r="A133" s="18" t="str">
        <f t="shared" si="27"/>
        <v>Club 5</v>
      </c>
      <c r="B133" s="47"/>
      <c r="C133" s="46"/>
      <c r="D133" s="45"/>
      <c r="E133" s="46"/>
      <c r="F133" s="46"/>
      <c r="G133" s="48"/>
      <c r="H133" s="47"/>
      <c r="I133" s="46"/>
      <c r="J133" s="45"/>
    </row>
    <row r="134" spans="1:10" ht="13.5" thickBot="1">
      <c r="A134" s="18" t="str">
        <f t="shared" si="27"/>
        <v>Club 6</v>
      </c>
      <c r="B134" s="47"/>
      <c r="C134" s="46"/>
      <c r="D134" s="45"/>
      <c r="E134" s="46"/>
      <c r="F134" s="46"/>
      <c r="G134" s="48"/>
      <c r="H134" s="47"/>
      <c r="I134" s="46"/>
      <c r="J134" s="45"/>
    </row>
    <row r="135" spans="1:10" ht="13.5" thickBot="1">
      <c r="A135" s="18" t="str">
        <f t="shared" si="27"/>
        <v>Club 7</v>
      </c>
      <c r="B135" s="47"/>
      <c r="C135" s="46"/>
      <c r="D135" s="45"/>
      <c r="E135" s="46"/>
      <c r="F135" s="46"/>
      <c r="G135" s="48"/>
      <c r="H135" s="47"/>
      <c r="I135" s="46"/>
      <c r="J135" s="45"/>
    </row>
    <row r="136" spans="1:10" ht="13.5" thickBot="1">
      <c r="A136" s="18" t="str">
        <f t="shared" si="27"/>
        <v>Club 8</v>
      </c>
      <c r="B136" s="47"/>
      <c r="C136" s="46"/>
      <c r="D136" s="45"/>
      <c r="E136" s="46"/>
      <c r="F136" s="46"/>
      <c r="G136" s="48"/>
      <c r="H136" s="47"/>
      <c r="I136" s="46"/>
      <c r="J136" s="45"/>
    </row>
    <row r="137" spans="1:10" ht="13.5" thickBot="1">
      <c r="A137" s="18" t="str">
        <f t="shared" si="27"/>
        <v>Club 9</v>
      </c>
      <c r="B137" s="47"/>
      <c r="C137" s="46"/>
      <c r="D137" s="45"/>
      <c r="E137" s="46"/>
      <c r="F137" s="46"/>
      <c r="G137" s="48"/>
      <c r="H137" s="47"/>
      <c r="I137" s="46"/>
      <c r="J137" s="45"/>
    </row>
    <row r="138" spans="1:10" ht="13.5" thickBot="1">
      <c r="A138" s="18" t="str">
        <f t="shared" si="27"/>
        <v>Club 10</v>
      </c>
      <c r="B138" s="47"/>
      <c r="C138" s="46"/>
      <c r="D138" s="45"/>
      <c r="E138" s="46"/>
      <c r="F138" s="46"/>
      <c r="G138" s="48"/>
      <c r="H138" s="47"/>
      <c r="I138" s="46"/>
      <c r="J138" s="45"/>
    </row>
    <row r="139" spans="1:10" ht="13.5" thickBot="1">
      <c r="A139" s="10" t="s">
        <v>4</v>
      </c>
      <c r="B139" s="44">
        <f aca="true" t="shared" si="28" ref="B139:J139">SUM(B129:B138)</f>
        <v>120</v>
      </c>
      <c r="C139" s="44">
        <f t="shared" si="28"/>
        <v>18785</v>
      </c>
      <c r="D139" s="44">
        <f t="shared" si="28"/>
        <v>675</v>
      </c>
      <c r="E139" s="44">
        <f t="shared" si="28"/>
        <v>0</v>
      </c>
      <c r="F139" s="44">
        <f t="shared" si="28"/>
        <v>79200</v>
      </c>
      <c r="G139" s="44">
        <f t="shared" si="28"/>
        <v>65</v>
      </c>
      <c r="H139" s="44">
        <f t="shared" si="28"/>
        <v>4800</v>
      </c>
      <c r="I139" s="44">
        <f t="shared" si="28"/>
        <v>0</v>
      </c>
      <c r="J139" s="44">
        <f t="shared" si="28"/>
        <v>5</v>
      </c>
    </row>
    <row r="141" spans="1:10" ht="12.75" customHeight="1">
      <c r="A141" s="43"/>
      <c r="B141" s="42"/>
      <c r="C141" s="42"/>
      <c r="D141" s="42"/>
      <c r="E141" s="41"/>
      <c r="F141" s="41"/>
      <c r="G141" s="41"/>
      <c r="H141" s="41"/>
      <c r="I141" s="41"/>
      <c r="J141" s="41"/>
    </row>
    <row r="142" spans="1:10" ht="13.5" thickBot="1">
      <c r="A142" s="40"/>
      <c r="B142" s="39"/>
      <c r="C142" s="39"/>
      <c r="D142" s="39"/>
      <c r="E142" s="38"/>
      <c r="F142" s="38"/>
      <c r="G142" s="38"/>
      <c r="H142" s="38"/>
      <c r="I142" s="38"/>
      <c r="J142" s="38"/>
    </row>
    <row r="143" spans="1:10" ht="12.75" customHeight="1">
      <c r="A143" s="37" t="s">
        <v>0</v>
      </c>
      <c r="B143" s="365" t="s">
        <v>76</v>
      </c>
      <c r="C143" s="360" t="s">
        <v>19</v>
      </c>
      <c r="D143" s="361"/>
      <c r="E143" s="362"/>
      <c r="F143" s="360" t="s">
        <v>6</v>
      </c>
      <c r="G143" s="361"/>
      <c r="H143" s="362"/>
      <c r="I143" s="386" t="s">
        <v>5</v>
      </c>
      <c r="J143" s="364"/>
    </row>
    <row r="144" spans="1:10" ht="13.5" customHeight="1" thickBot="1">
      <c r="A144" s="36"/>
      <c r="B144" s="366"/>
      <c r="C144" s="35" t="s">
        <v>1</v>
      </c>
      <c r="D144" s="20" t="s">
        <v>2</v>
      </c>
      <c r="E144" s="22" t="s">
        <v>3</v>
      </c>
      <c r="F144" s="21" t="s">
        <v>1</v>
      </c>
      <c r="G144" s="20" t="s">
        <v>2</v>
      </c>
      <c r="H144" s="19" t="s">
        <v>3</v>
      </c>
      <c r="I144" s="387" t="s">
        <v>7</v>
      </c>
      <c r="J144" s="368"/>
    </row>
    <row r="145" spans="1:10" ht="13.5" thickBot="1">
      <c r="A145" s="18" t="str">
        <f aca="true" t="shared" si="29" ref="A145:A154">A6</f>
        <v>CHALONS SAINT VINCENT</v>
      </c>
      <c r="B145" s="17">
        <f aca="true" t="shared" si="30" ref="B145:B150">B48</f>
        <v>42</v>
      </c>
      <c r="C145" s="16">
        <f>B129+E129+H129+B142</f>
        <v>0</v>
      </c>
      <c r="D145" s="15">
        <f>C129+F129+I129+C142</f>
        <v>79200</v>
      </c>
      <c r="E145" s="14">
        <f>D129+G129+J129+D142</f>
        <v>575</v>
      </c>
      <c r="F145" s="13">
        <f aca="true" t="shared" si="31" ref="F145:F155">IF($B145=0,"",C145/$B145)</f>
        <v>0</v>
      </c>
      <c r="G145" s="13">
        <f aca="true" t="shared" si="32" ref="G145:G155">IF($B145=0,"",D145/$B145)</f>
        <v>1885.7142857142858</v>
      </c>
      <c r="H145" s="12">
        <f aca="true" t="shared" si="33" ref="H145:H155">IF($B145=0,"",E145/$B145)</f>
        <v>13.69047619047619</v>
      </c>
      <c r="I145" s="374">
        <f aca="true" t="shared" si="34" ref="I145:I154">C145+D145</f>
        <v>79200</v>
      </c>
      <c r="J145" s="375"/>
    </row>
    <row r="146" spans="1:10" ht="13.5" thickBot="1">
      <c r="A146" s="18" t="str">
        <f t="shared" si="29"/>
        <v>CHALONS VINETZ</v>
      </c>
      <c r="B146" s="17">
        <f t="shared" si="30"/>
        <v>24</v>
      </c>
      <c r="C146" s="16">
        <f aca="true" t="shared" si="35" ref="C146:C154">B130+E130+H130</f>
        <v>3800</v>
      </c>
      <c r="D146" s="15">
        <f aca="true" t="shared" si="36" ref="D146:D154">C130+F130+I130</f>
        <v>0</v>
      </c>
      <c r="E146" s="14">
        <f aca="true" t="shared" si="37" ref="E146:E154">D130+G130+J130</f>
        <v>0</v>
      </c>
      <c r="F146" s="13">
        <f t="shared" si="31"/>
        <v>158.33333333333334</v>
      </c>
      <c r="G146" s="13">
        <f t="shared" si="32"/>
        <v>0</v>
      </c>
      <c r="H146" s="12">
        <f t="shared" si="33"/>
        <v>0</v>
      </c>
      <c r="I146" s="374">
        <f t="shared" si="34"/>
        <v>3800</v>
      </c>
      <c r="J146" s="375"/>
    </row>
    <row r="147" spans="1:10" ht="13.5" thickBot="1">
      <c r="A147" s="18" t="str">
        <f t="shared" si="29"/>
        <v>SAINTE MENEHOULD</v>
      </c>
      <c r="B147" s="17">
        <f t="shared" si="30"/>
        <v>0</v>
      </c>
      <c r="C147" s="16">
        <f t="shared" si="35"/>
        <v>0</v>
      </c>
      <c r="D147" s="15">
        <f t="shared" si="36"/>
        <v>0</v>
      </c>
      <c r="E147" s="14">
        <f t="shared" si="37"/>
        <v>0</v>
      </c>
      <c r="F147" s="13">
        <f t="shared" si="31"/>
      </c>
      <c r="G147" s="13">
        <f t="shared" si="32"/>
      </c>
      <c r="H147" s="12">
        <f t="shared" si="33"/>
      </c>
      <c r="I147" s="374">
        <f t="shared" si="34"/>
        <v>0</v>
      </c>
      <c r="J147" s="375"/>
    </row>
    <row r="148" spans="1:10" ht="13.5" thickBot="1">
      <c r="A148" s="18" t="str">
        <f t="shared" si="29"/>
        <v>VITRY LE FRANCOIS</v>
      </c>
      <c r="B148" s="17">
        <f t="shared" si="30"/>
        <v>19</v>
      </c>
      <c r="C148" s="16">
        <f t="shared" si="35"/>
        <v>1120</v>
      </c>
      <c r="D148" s="15">
        <f t="shared" si="36"/>
        <v>18785</v>
      </c>
      <c r="E148" s="14">
        <f t="shared" si="37"/>
        <v>170</v>
      </c>
      <c r="F148" s="13">
        <f t="shared" si="31"/>
        <v>58.94736842105263</v>
      </c>
      <c r="G148" s="13">
        <f t="shared" si="32"/>
        <v>988.6842105263158</v>
      </c>
      <c r="H148" s="12">
        <f t="shared" si="33"/>
        <v>8.947368421052632</v>
      </c>
      <c r="I148" s="374">
        <f t="shared" si="34"/>
        <v>19905</v>
      </c>
      <c r="J148" s="375"/>
    </row>
    <row r="149" spans="1:10" ht="13.5" thickBot="1">
      <c r="A149" s="18" t="str">
        <f t="shared" si="29"/>
        <v>Club 5</v>
      </c>
      <c r="B149" s="17">
        <f t="shared" si="30"/>
        <v>0</v>
      </c>
      <c r="C149" s="16">
        <f t="shared" si="35"/>
        <v>0</v>
      </c>
      <c r="D149" s="15">
        <f t="shared" si="36"/>
        <v>0</v>
      </c>
      <c r="E149" s="14">
        <f t="shared" si="37"/>
        <v>0</v>
      </c>
      <c r="F149" s="13">
        <f t="shared" si="31"/>
      </c>
      <c r="G149" s="13">
        <f t="shared" si="32"/>
      </c>
      <c r="H149" s="12">
        <f t="shared" si="33"/>
      </c>
      <c r="I149" s="374">
        <f t="shared" si="34"/>
        <v>0</v>
      </c>
      <c r="J149" s="375"/>
    </row>
    <row r="150" spans="1:10" ht="13.5" thickBot="1">
      <c r="A150" s="18" t="str">
        <f t="shared" si="29"/>
        <v>Club 6</v>
      </c>
      <c r="B150" s="17">
        <f t="shared" si="30"/>
        <v>0</v>
      </c>
      <c r="C150" s="16">
        <f t="shared" si="35"/>
        <v>0</v>
      </c>
      <c r="D150" s="15">
        <f t="shared" si="36"/>
        <v>0</v>
      </c>
      <c r="E150" s="14">
        <f t="shared" si="37"/>
        <v>0</v>
      </c>
      <c r="F150" s="13">
        <f t="shared" si="31"/>
      </c>
      <c r="G150" s="13">
        <f t="shared" si="32"/>
      </c>
      <c r="H150" s="12">
        <f t="shared" si="33"/>
      </c>
      <c r="I150" s="374">
        <f t="shared" si="34"/>
        <v>0</v>
      </c>
      <c r="J150" s="375"/>
    </row>
    <row r="151" spans="1:10" ht="13.5" thickBot="1">
      <c r="A151" s="18" t="str">
        <f t="shared" si="29"/>
        <v>Club 7</v>
      </c>
      <c r="B151" s="17">
        <f>B54</f>
        <v>0</v>
      </c>
      <c r="C151" s="16">
        <f t="shared" si="35"/>
        <v>0</v>
      </c>
      <c r="D151" s="15">
        <f t="shared" si="36"/>
        <v>0</v>
      </c>
      <c r="E151" s="14">
        <f t="shared" si="37"/>
        <v>0</v>
      </c>
      <c r="F151" s="13">
        <f t="shared" si="31"/>
      </c>
      <c r="G151" s="13">
        <f t="shared" si="32"/>
      </c>
      <c r="H151" s="12">
        <f t="shared" si="33"/>
      </c>
      <c r="I151" s="374">
        <f t="shared" si="34"/>
        <v>0</v>
      </c>
      <c r="J151" s="375"/>
    </row>
    <row r="152" spans="1:10" ht="13.5" thickBot="1">
      <c r="A152" s="18" t="str">
        <f t="shared" si="29"/>
        <v>Club 8</v>
      </c>
      <c r="B152" s="17">
        <f>B55</f>
        <v>0</v>
      </c>
      <c r="C152" s="16">
        <f t="shared" si="35"/>
        <v>0</v>
      </c>
      <c r="D152" s="15">
        <f t="shared" si="36"/>
        <v>0</v>
      </c>
      <c r="E152" s="14">
        <f t="shared" si="37"/>
        <v>0</v>
      </c>
      <c r="F152" s="13">
        <f t="shared" si="31"/>
      </c>
      <c r="G152" s="13">
        <f t="shared" si="32"/>
      </c>
      <c r="H152" s="12">
        <f t="shared" si="33"/>
      </c>
      <c r="I152" s="374">
        <f t="shared" si="34"/>
        <v>0</v>
      </c>
      <c r="J152" s="375"/>
    </row>
    <row r="153" spans="1:10" ht="13.5" thickBot="1">
      <c r="A153" s="18" t="str">
        <f t="shared" si="29"/>
        <v>Club 9</v>
      </c>
      <c r="B153" s="17">
        <f>B56</f>
        <v>0</v>
      </c>
      <c r="C153" s="16">
        <f t="shared" si="35"/>
        <v>0</v>
      </c>
      <c r="D153" s="15">
        <f t="shared" si="36"/>
        <v>0</v>
      </c>
      <c r="E153" s="14">
        <f t="shared" si="37"/>
        <v>0</v>
      </c>
      <c r="F153" s="13">
        <f t="shared" si="31"/>
      </c>
      <c r="G153" s="13">
        <f t="shared" si="32"/>
      </c>
      <c r="H153" s="12">
        <f t="shared" si="33"/>
      </c>
      <c r="I153" s="374">
        <f t="shared" si="34"/>
        <v>0</v>
      </c>
      <c r="J153" s="375"/>
    </row>
    <row r="154" spans="1:10" ht="13.5" thickBot="1">
      <c r="A154" s="18" t="str">
        <f t="shared" si="29"/>
        <v>Club 10</v>
      </c>
      <c r="B154" s="17">
        <f>B57</f>
        <v>0</v>
      </c>
      <c r="C154" s="16">
        <f t="shared" si="35"/>
        <v>0</v>
      </c>
      <c r="D154" s="15">
        <f t="shared" si="36"/>
        <v>0</v>
      </c>
      <c r="E154" s="14">
        <f t="shared" si="37"/>
        <v>0</v>
      </c>
      <c r="F154" s="13">
        <f t="shared" si="31"/>
      </c>
      <c r="G154" s="13">
        <f t="shared" si="32"/>
      </c>
      <c r="H154" s="12">
        <f t="shared" si="33"/>
      </c>
      <c r="I154" s="374">
        <f t="shared" si="34"/>
        <v>0</v>
      </c>
      <c r="J154" s="375"/>
    </row>
    <row r="155" spans="1:10" ht="13.5" thickBot="1">
      <c r="A155" s="34" t="s">
        <v>4</v>
      </c>
      <c r="B155" s="10">
        <f>SUM(B145:B154)</f>
        <v>85</v>
      </c>
      <c r="C155" s="33">
        <f>SUM(C145:C154)</f>
        <v>4920</v>
      </c>
      <c r="D155" s="32">
        <f>SUM(D145:D154)</f>
        <v>97985</v>
      </c>
      <c r="E155" s="31">
        <f>SUM(E145:E154)</f>
        <v>745</v>
      </c>
      <c r="F155" s="6">
        <f t="shared" si="31"/>
        <v>57.88235294117647</v>
      </c>
      <c r="G155" s="6">
        <f t="shared" si="32"/>
        <v>1152.764705882353</v>
      </c>
      <c r="H155" s="5">
        <f t="shared" si="33"/>
        <v>8.764705882352942</v>
      </c>
      <c r="I155" s="378">
        <f>SUM(I145:J154)</f>
        <v>102905</v>
      </c>
      <c r="J155" s="379"/>
    </row>
    <row r="156" spans="1:10" ht="12.75">
      <c r="A156" s="26"/>
      <c r="B156" s="26"/>
      <c r="C156" s="26"/>
      <c r="D156" s="26"/>
      <c r="E156" s="26"/>
      <c r="F156" s="27"/>
      <c r="G156" s="27"/>
      <c r="H156" s="27"/>
      <c r="I156" s="26"/>
      <c r="J156" s="26"/>
    </row>
    <row r="157" spans="1:10" ht="12.75">
      <c r="A157" s="26"/>
      <c r="B157" s="26"/>
      <c r="C157" s="26"/>
      <c r="D157" s="26"/>
      <c r="E157" s="26"/>
      <c r="F157" s="27"/>
      <c r="G157" s="27"/>
      <c r="H157" s="27"/>
      <c r="I157" s="26"/>
      <c r="J157" s="26"/>
    </row>
    <row r="158" spans="1:10" ht="18" customHeight="1">
      <c r="A158" s="30" t="str">
        <f>A2</f>
        <v>ZONE 12</v>
      </c>
      <c r="B158" s="397" t="s">
        <v>68</v>
      </c>
      <c r="C158" s="397"/>
      <c r="D158" s="397"/>
      <c r="E158" s="397"/>
      <c r="F158" s="397"/>
      <c r="G158" s="397"/>
      <c r="H158" s="397"/>
      <c r="I158" s="397"/>
      <c r="J158" s="397"/>
    </row>
    <row r="159" spans="1:10" ht="12.75">
      <c r="A159" s="399" t="s">
        <v>0</v>
      </c>
      <c r="B159" s="401" t="s">
        <v>3</v>
      </c>
      <c r="C159" s="26"/>
      <c r="D159" s="26"/>
      <c r="E159" s="26"/>
      <c r="F159" s="27"/>
      <c r="G159" s="27"/>
      <c r="H159" s="27"/>
      <c r="I159" s="26"/>
      <c r="J159" s="26"/>
    </row>
    <row r="160" spans="1:10" ht="12.75">
      <c r="A160" s="400"/>
      <c r="B160" s="402"/>
      <c r="C160" s="26"/>
      <c r="D160" s="26"/>
      <c r="E160" s="26"/>
      <c r="F160" s="27"/>
      <c r="G160" s="27"/>
      <c r="H160" s="27"/>
      <c r="I160" s="26"/>
      <c r="J160" s="26"/>
    </row>
    <row r="161" spans="1:10" ht="12.75">
      <c r="A161" s="298" t="str">
        <f aca="true" t="shared" si="38" ref="A161:A170">(A6)</f>
        <v>CHALONS SAINT VINCENT</v>
      </c>
      <c r="B161" s="29"/>
      <c r="C161" s="26"/>
      <c r="D161" s="26"/>
      <c r="E161" s="26"/>
      <c r="F161" s="27"/>
      <c r="G161" s="27"/>
      <c r="H161" s="27"/>
      <c r="I161" s="26"/>
      <c r="J161" s="26"/>
    </row>
    <row r="162" spans="1:10" ht="12.75">
      <c r="A162" s="298" t="str">
        <f t="shared" si="38"/>
        <v>CHALONS VINETZ</v>
      </c>
      <c r="B162" s="29"/>
      <c r="C162" s="26"/>
      <c r="D162" s="26"/>
      <c r="E162" s="26"/>
      <c r="F162" s="27"/>
      <c r="G162" s="27"/>
      <c r="H162" s="27"/>
      <c r="I162" s="26"/>
      <c r="J162" s="26"/>
    </row>
    <row r="163" spans="1:10" ht="12.75">
      <c r="A163" s="298" t="str">
        <f t="shared" si="38"/>
        <v>SAINTE MENEHOULD</v>
      </c>
      <c r="B163" s="29"/>
      <c r="C163" s="26"/>
      <c r="D163" s="26"/>
      <c r="E163" s="26"/>
      <c r="F163" s="27"/>
      <c r="G163" s="27"/>
      <c r="H163" s="27"/>
      <c r="I163" s="26"/>
      <c r="J163" s="26"/>
    </row>
    <row r="164" spans="1:10" ht="12.75">
      <c r="A164" s="298" t="str">
        <f t="shared" si="38"/>
        <v>VITRY LE FRANCOIS</v>
      </c>
      <c r="B164" s="29">
        <v>3000</v>
      </c>
      <c r="C164" s="26"/>
      <c r="D164" s="26"/>
      <c r="E164" s="26"/>
      <c r="F164" s="27"/>
      <c r="G164" s="27"/>
      <c r="H164" s="27"/>
      <c r="I164" s="26"/>
      <c r="J164" s="26"/>
    </row>
    <row r="165" spans="1:10" ht="12.75">
      <c r="A165" s="298" t="str">
        <f t="shared" si="38"/>
        <v>Club 5</v>
      </c>
      <c r="B165" s="29"/>
      <c r="C165" s="26"/>
      <c r="D165" s="26"/>
      <c r="E165" s="26"/>
      <c r="F165" s="27"/>
      <c r="G165" s="27"/>
      <c r="H165" s="27"/>
      <c r="I165" s="26"/>
      <c r="J165" s="26"/>
    </row>
    <row r="166" spans="1:10" ht="12.75">
      <c r="A166" s="298" t="str">
        <f t="shared" si="38"/>
        <v>Club 6</v>
      </c>
      <c r="B166" s="29"/>
      <c r="C166" s="26"/>
      <c r="D166" s="26"/>
      <c r="E166" s="26"/>
      <c r="F166" s="27"/>
      <c r="G166" s="27"/>
      <c r="H166" s="27"/>
      <c r="I166" s="26"/>
      <c r="J166" s="26"/>
    </row>
    <row r="167" spans="1:10" ht="12.75">
      <c r="A167" s="298" t="str">
        <f t="shared" si="38"/>
        <v>Club 7</v>
      </c>
      <c r="B167" s="29"/>
      <c r="C167" s="26"/>
      <c r="D167" s="26"/>
      <c r="E167" s="26"/>
      <c r="F167" s="27"/>
      <c r="G167" s="27"/>
      <c r="H167" s="27"/>
      <c r="I167" s="26"/>
      <c r="J167" s="26"/>
    </row>
    <row r="168" spans="1:10" ht="12.75">
      <c r="A168" s="298" t="str">
        <f t="shared" si="38"/>
        <v>Club 8</v>
      </c>
      <c r="B168" s="29"/>
      <c r="C168" s="26"/>
      <c r="D168" s="26"/>
      <c r="E168" s="26"/>
      <c r="F168" s="27"/>
      <c r="G168" s="27"/>
      <c r="H168" s="27"/>
      <c r="I168" s="26"/>
      <c r="J168" s="26"/>
    </row>
    <row r="169" spans="1:10" ht="12.75">
      <c r="A169" s="298" t="str">
        <f t="shared" si="38"/>
        <v>Club 9</v>
      </c>
      <c r="B169" s="29"/>
      <c r="C169" s="26"/>
      <c r="D169" s="26"/>
      <c r="E169" s="26"/>
      <c r="F169" s="27"/>
      <c r="G169" s="27"/>
      <c r="H169" s="27"/>
      <c r="I169" s="26"/>
      <c r="J169" s="26"/>
    </row>
    <row r="170" spans="1:10" ht="13.5" thickBot="1">
      <c r="A170" s="299" t="str">
        <f t="shared" si="38"/>
        <v>Club 10</v>
      </c>
      <c r="B170" s="28"/>
      <c r="C170" s="26"/>
      <c r="D170" s="26"/>
      <c r="E170" s="26"/>
      <c r="F170" s="27"/>
      <c r="G170" s="27"/>
      <c r="H170" s="27"/>
      <c r="I170" s="26"/>
      <c r="J170" s="26"/>
    </row>
    <row r="171" spans="1:2" ht="17.25" customHeight="1" thickBot="1">
      <c r="A171" s="25" t="s">
        <v>69</v>
      </c>
      <c r="B171" s="10">
        <f>SUM(B161:B170)</f>
        <v>3000</v>
      </c>
    </row>
    <row r="172" spans="1:10" ht="20.25" customHeight="1" thickBot="1">
      <c r="A172" s="398" t="s">
        <v>40</v>
      </c>
      <c r="B172" s="398"/>
      <c r="C172" s="398"/>
      <c r="D172" s="398"/>
      <c r="E172" s="398"/>
      <c r="F172" s="398"/>
      <c r="G172" s="398"/>
      <c r="H172" s="398"/>
      <c r="I172" s="398"/>
      <c r="J172" s="398"/>
    </row>
    <row r="173" spans="1:10" ht="12.75" customHeight="1">
      <c r="A173" s="24" t="s">
        <v>0</v>
      </c>
      <c r="B173" s="365" t="s">
        <v>76</v>
      </c>
      <c r="C173" s="360" t="s">
        <v>5</v>
      </c>
      <c r="D173" s="361"/>
      <c r="E173" s="362"/>
      <c r="F173" s="360" t="s">
        <v>6</v>
      </c>
      <c r="G173" s="361"/>
      <c r="H173" s="362"/>
      <c r="I173" s="386" t="s">
        <v>5</v>
      </c>
      <c r="J173" s="364"/>
    </row>
    <row r="174" spans="1:10" ht="13.5" customHeight="1" thickBot="1">
      <c r="A174" s="23"/>
      <c r="B174" s="366"/>
      <c r="C174" s="20" t="s">
        <v>1</v>
      </c>
      <c r="D174" s="20" t="s">
        <v>2</v>
      </c>
      <c r="E174" s="22" t="s">
        <v>3</v>
      </c>
      <c r="F174" s="21" t="s">
        <v>1</v>
      </c>
      <c r="G174" s="20" t="s">
        <v>2</v>
      </c>
      <c r="H174" s="19" t="s">
        <v>3</v>
      </c>
      <c r="I174" s="387" t="s">
        <v>7</v>
      </c>
      <c r="J174" s="368"/>
    </row>
    <row r="175" spans="1:10" ht="13.5" thickBot="1">
      <c r="A175" s="18" t="str">
        <f aca="true" t="shared" si="39" ref="A175:A184">A6</f>
        <v>CHALONS SAINT VINCENT</v>
      </c>
      <c r="B175" s="17">
        <f aca="true" t="shared" si="40" ref="B175:B184">B48</f>
        <v>42</v>
      </c>
      <c r="C175" s="16">
        <f aca="true" t="shared" si="41" ref="C175:D184">C48+C98+C145</f>
        <v>12250</v>
      </c>
      <c r="D175" s="15">
        <f t="shared" si="41"/>
        <v>79200</v>
      </c>
      <c r="E175" s="14">
        <f aca="true" t="shared" si="42" ref="E175:E184">E48+E98+E145+B161</f>
        <v>4956</v>
      </c>
      <c r="F175" s="13">
        <f aca="true" t="shared" si="43" ref="F175:F185">IF($B175=0,"",C175/$B175)</f>
        <v>291.6666666666667</v>
      </c>
      <c r="G175" s="13">
        <f aca="true" t="shared" si="44" ref="G175:G185">IF($B175=0,"",D175/$B175)</f>
        <v>1885.7142857142858</v>
      </c>
      <c r="H175" s="12">
        <f aca="true" t="shared" si="45" ref="H175:H185">IF($B175=0,"",E175/$B175)</f>
        <v>118</v>
      </c>
      <c r="I175" s="374">
        <f aca="true" t="shared" si="46" ref="I175:I184">C175+D175</f>
        <v>91450</v>
      </c>
      <c r="J175" s="375"/>
    </row>
    <row r="176" spans="1:10" ht="13.5" thickBot="1">
      <c r="A176" s="18" t="str">
        <f t="shared" si="39"/>
        <v>CHALONS VINETZ</v>
      </c>
      <c r="B176" s="17">
        <f t="shared" si="40"/>
        <v>24</v>
      </c>
      <c r="C176" s="16">
        <f t="shared" si="41"/>
        <v>14500</v>
      </c>
      <c r="D176" s="15">
        <f t="shared" si="41"/>
        <v>500</v>
      </c>
      <c r="E176" s="14">
        <f t="shared" si="42"/>
        <v>1680</v>
      </c>
      <c r="F176" s="13">
        <f t="shared" si="43"/>
        <v>604.1666666666666</v>
      </c>
      <c r="G176" s="13">
        <f t="shared" si="44"/>
        <v>20.833333333333332</v>
      </c>
      <c r="H176" s="12">
        <f t="shared" si="45"/>
        <v>70</v>
      </c>
      <c r="I176" s="374">
        <f t="shared" si="46"/>
        <v>15000</v>
      </c>
      <c r="J176" s="375"/>
    </row>
    <row r="177" spans="1:10" ht="13.5" thickBot="1">
      <c r="A177" s="18" t="str">
        <f t="shared" si="39"/>
        <v>SAINTE MENEHOULD</v>
      </c>
      <c r="B177" s="17">
        <f t="shared" si="40"/>
        <v>0</v>
      </c>
      <c r="C177" s="16">
        <f t="shared" si="41"/>
        <v>0</v>
      </c>
      <c r="D177" s="15">
        <f t="shared" si="41"/>
        <v>0</v>
      </c>
      <c r="E177" s="14">
        <f t="shared" si="42"/>
        <v>0</v>
      </c>
      <c r="F177" s="13">
        <f t="shared" si="43"/>
      </c>
      <c r="G177" s="13">
        <f t="shared" si="44"/>
      </c>
      <c r="H177" s="12">
        <f t="shared" si="45"/>
      </c>
      <c r="I177" s="374">
        <f t="shared" si="46"/>
        <v>0</v>
      </c>
      <c r="J177" s="375"/>
    </row>
    <row r="178" spans="1:10" ht="13.5" thickBot="1">
      <c r="A178" s="18" t="str">
        <f t="shared" si="39"/>
        <v>VITRY LE FRANCOIS</v>
      </c>
      <c r="B178" s="17">
        <f t="shared" si="40"/>
        <v>19</v>
      </c>
      <c r="C178" s="16">
        <f t="shared" si="41"/>
        <v>5963</v>
      </c>
      <c r="D178" s="15">
        <f t="shared" si="41"/>
        <v>18785</v>
      </c>
      <c r="E178" s="14">
        <f t="shared" si="42"/>
        <v>3391</v>
      </c>
      <c r="F178" s="13">
        <f t="shared" si="43"/>
        <v>313.8421052631579</v>
      </c>
      <c r="G178" s="13">
        <f t="shared" si="44"/>
        <v>988.6842105263158</v>
      </c>
      <c r="H178" s="12">
        <f t="shared" si="45"/>
        <v>178.47368421052633</v>
      </c>
      <c r="I178" s="374">
        <f t="shared" si="46"/>
        <v>24748</v>
      </c>
      <c r="J178" s="375"/>
    </row>
    <row r="179" spans="1:10" ht="13.5" thickBot="1">
      <c r="A179" s="18" t="str">
        <f t="shared" si="39"/>
        <v>Club 5</v>
      </c>
      <c r="B179" s="17">
        <f t="shared" si="40"/>
        <v>0</v>
      </c>
      <c r="C179" s="16">
        <f t="shared" si="41"/>
        <v>0</v>
      </c>
      <c r="D179" s="15">
        <f t="shared" si="41"/>
        <v>0</v>
      </c>
      <c r="E179" s="14">
        <f t="shared" si="42"/>
        <v>0</v>
      </c>
      <c r="F179" s="13">
        <f t="shared" si="43"/>
      </c>
      <c r="G179" s="13">
        <f t="shared" si="44"/>
      </c>
      <c r="H179" s="12">
        <f t="shared" si="45"/>
      </c>
      <c r="I179" s="374">
        <f t="shared" si="46"/>
        <v>0</v>
      </c>
      <c r="J179" s="375"/>
    </row>
    <row r="180" spans="1:10" ht="13.5" thickBot="1">
      <c r="A180" s="18" t="str">
        <f t="shared" si="39"/>
        <v>Club 6</v>
      </c>
      <c r="B180" s="17">
        <f t="shared" si="40"/>
        <v>0</v>
      </c>
      <c r="C180" s="16">
        <f t="shared" si="41"/>
        <v>0</v>
      </c>
      <c r="D180" s="15">
        <f t="shared" si="41"/>
        <v>0</v>
      </c>
      <c r="E180" s="14">
        <f t="shared" si="42"/>
        <v>0</v>
      </c>
      <c r="F180" s="13">
        <f t="shared" si="43"/>
      </c>
      <c r="G180" s="13">
        <f t="shared" si="44"/>
      </c>
      <c r="H180" s="12">
        <f t="shared" si="45"/>
      </c>
      <c r="I180" s="374">
        <f t="shared" si="46"/>
        <v>0</v>
      </c>
      <c r="J180" s="375"/>
    </row>
    <row r="181" spans="1:10" ht="13.5" thickBot="1">
      <c r="A181" s="18" t="str">
        <f t="shared" si="39"/>
        <v>Club 7</v>
      </c>
      <c r="B181" s="17">
        <f t="shared" si="40"/>
        <v>0</v>
      </c>
      <c r="C181" s="16">
        <f t="shared" si="41"/>
        <v>0</v>
      </c>
      <c r="D181" s="15">
        <f t="shared" si="41"/>
        <v>0</v>
      </c>
      <c r="E181" s="14">
        <f t="shared" si="42"/>
        <v>0</v>
      </c>
      <c r="F181" s="13">
        <f t="shared" si="43"/>
      </c>
      <c r="G181" s="13">
        <f t="shared" si="44"/>
      </c>
      <c r="H181" s="12">
        <f t="shared" si="45"/>
      </c>
      <c r="I181" s="374">
        <f t="shared" si="46"/>
        <v>0</v>
      </c>
      <c r="J181" s="375"/>
    </row>
    <row r="182" spans="1:10" ht="13.5" thickBot="1">
      <c r="A182" s="18" t="str">
        <f t="shared" si="39"/>
        <v>Club 8</v>
      </c>
      <c r="B182" s="17">
        <f t="shared" si="40"/>
        <v>0</v>
      </c>
      <c r="C182" s="16">
        <f t="shared" si="41"/>
        <v>0</v>
      </c>
      <c r="D182" s="15">
        <f t="shared" si="41"/>
        <v>0</v>
      </c>
      <c r="E182" s="14">
        <f t="shared" si="42"/>
        <v>0</v>
      </c>
      <c r="F182" s="13">
        <f t="shared" si="43"/>
      </c>
      <c r="G182" s="13">
        <f t="shared" si="44"/>
      </c>
      <c r="H182" s="12">
        <f t="shared" si="45"/>
      </c>
      <c r="I182" s="374">
        <f t="shared" si="46"/>
        <v>0</v>
      </c>
      <c r="J182" s="375"/>
    </row>
    <row r="183" spans="1:10" ht="13.5" thickBot="1">
      <c r="A183" s="18" t="str">
        <f t="shared" si="39"/>
        <v>Club 9</v>
      </c>
      <c r="B183" s="17">
        <f t="shared" si="40"/>
        <v>0</v>
      </c>
      <c r="C183" s="16">
        <f t="shared" si="41"/>
        <v>0</v>
      </c>
      <c r="D183" s="15">
        <f t="shared" si="41"/>
        <v>0</v>
      </c>
      <c r="E183" s="14">
        <f t="shared" si="42"/>
        <v>0</v>
      </c>
      <c r="F183" s="13">
        <f t="shared" si="43"/>
      </c>
      <c r="G183" s="13">
        <f t="shared" si="44"/>
      </c>
      <c r="H183" s="12">
        <f t="shared" si="45"/>
      </c>
      <c r="I183" s="374">
        <f t="shared" si="46"/>
        <v>0</v>
      </c>
      <c r="J183" s="375"/>
    </row>
    <row r="184" spans="1:10" ht="13.5" thickBot="1">
      <c r="A184" s="18" t="str">
        <f t="shared" si="39"/>
        <v>Club 10</v>
      </c>
      <c r="B184" s="17">
        <f t="shared" si="40"/>
        <v>0</v>
      </c>
      <c r="C184" s="16">
        <f t="shared" si="41"/>
        <v>0</v>
      </c>
      <c r="D184" s="15">
        <f t="shared" si="41"/>
        <v>0</v>
      </c>
      <c r="E184" s="14">
        <f t="shared" si="42"/>
        <v>0</v>
      </c>
      <c r="F184" s="13">
        <f t="shared" si="43"/>
      </c>
      <c r="G184" s="13">
        <f t="shared" si="44"/>
      </c>
      <c r="H184" s="12">
        <f t="shared" si="45"/>
      </c>
      <c r="I184" s="374">
        <f t="shared" si="46"/>
        <v>0</v>
      </c>
      <c r="J184" s="375"/>
    </row>
    <row r="185" spans="1:10" s="4" customFormat="1" ht="16.5" thickBot="1">
      <c r="A185" s="11" t="s">
        <v>4</v>
      </c>
      <c r="B185" s="10">
        <f>SUM(B175:B184)</f>
        <v>85</v>
      </c>
      <c r="C185" s="9">
        <f>SUM(C175:C184)</f>
        <v>32713</v>
      </c>
      <c r="D185" s="8">
        <f>SUM(D175:D184)</f>
        <v>98485</v>
      </c>
      <c r="E185" s="7">
        <f>SUM(E175:E184)</f>
        <v>10027</v>
      </c>
      <c r="F185" s="6">
        <f t="shared" si="43"/>
        <v>384.8588235294118</v>
      </c>
      <c r="G185" s="6">
        <f t="shared" si="44"/>
        <v>1158.6470588235295</v>
      </c>
      <c r="H185" s="5">
        <f t="shared" si="45"/>
        <v>117.96470588235294</v>
      </c>
      <c r="I185" s="378">
        <f>SUM(I175:J184)</f>
        <v>131198</v>
      </c>
      <c r="J185" s="379"/>
    </row>
    <row r="215" ht="61.5" customHeight="1"/>
    <row r="217" ht="9" customHeight="1"/>
  </sheetData>
  <sheetProtection password="CAC7" sheet="1" objects="1" scenarios="1"/>
  <mergeCells count="103">
    <mergeCell ref="I184:J184"/>
    <mergeCell ref="C173:E173"/>
    <mergeCell ref="I183:J183"/>
    <mergeCell ref="I185:J185"/>
    <mergeCell ref="I175:J175"/>
    <mergeCell ref="I176:J176"/>
    <mergeCell ref="I177:J177"/>
    <mergeCell ref="I178:J178"/>
    <mergeCell ref="I179:J179"/>
    <mergeCell ref="I180:J180"/>
    <mergeCell ref="I181:J181"/>
    <mergeCell ref="F143:H143"/>
    <mergeCell ref="I146:J146"/>
    <mergeCell ref="I182:J182"/>
    <mergeCell ref="B173:B174"/>
    <mergeCell ref="B159:B160"/>
    <mergeCell ref="I174:J174"/>
    <mergeCell ref="F173:H173"/>
    <mergeCell ref="A172:J172"/>
    <mergeCell ref="A159:A160"/>
    <mergeCell ref="I173:J173"/>
    <mergeCell ref="B158:J158"/>
    <mergeCell ref="I151:J151"/>
    <mergeCell ref="I152:J152"/>
    <mergeCell ref="I153:J153"/>
    <mergeCell ref="I155:J155"/>
    <mergeCell ref="I154:J154"/>
    <mergeCell ref="B125:J125"/>
    <mergeCell ref="H127:J127"/>
    <mergeCell ref="I143:J143"/>
    <mergeCell ref="I148:J148"/>
    <mergeCell ref="C143:E143"/>
    <mergeCell ref="I108:J108"/>
    <mergeCell ref="B127:D127"/>
    <mergeCell ref="B143:B144"/>
    <mergeCell ref="I147:J147"/>
    <mergeCell ref="I145:J145"/>
    <mergeCell ref="E127:G127"/>
    <mergeCell ref="I144:J144"/>
    <mergeCell ref="I149:J149"/>
    <mergeCell ref="I150:J150"/>
    <mergeCell ref="A67:A68"/>
    <mergeCell ref="A96:A97"/>
    <mergeCell ref="B96:B97"/>
    <mergeCell ref="C96:E96"/>
    <mergeCell ref="A81:A82"/>
    <mergeCell ref="E81:G81"/>
    <mergeCell ref="F96:H96"/>
    <mergeCell ref="B81:D81"/>
    <mergeCell ref="A123:A124"/>
    <mergeCell ref="B123:C123"/>
    <mergeCell ref="A110:A111"/>
    <mergeCell ref="E123:G123"/>
    <mergeCell ref="B110:D110"/>
    <mergeCell ref="B111:D111"/>
    <mergeCell ref="E124:G124"/>
    <mergeCell ref="B65:J65"/>
    <mergeCell ref="B67:D67"/>
    <mergeCell ref="I107:J107"/>
    <mergeCell ref="I105:J105"/>
    <mergeCell ref="I97:J97"/>
    <mergeCell ref="H67:J67"/>
    <mergeCell ref="H81:J81"/>
    <mergeCell ref="I106:J106"/>
    <mergeCell ref="I102:J102"/>
    <mergeCell ref="I101:J101"/>
    <mergeCell ref="I52:J52"/>
    <mergeCell ref="I55:J55"/>
    <mergeCell ref="I56:J56"/>
    <mergeCell ref="H123:J123"/>
    <mergeCell ref="I98:J98"/>
    <mergeCell ref="I96:J96"/>
    <mergeCell ref="I100:J100"/>
    <mergeCell ref="I103:J103"/>
    <mergeCell ref="I99:J99"/>
    <mergeCell ref="I104:J104"/>
    <mergeCell ref="I48:J48"/>
    <mergeCell ref="I47:J47"/>
    <mergeCell ref="I57:J57"/>
    <mergeCell ref="E67:G67"/>
    <mergeCell ref="I54:J54"/>
    <mergeCell ref="I49:J49"/>
    <mergeCell ref="I50:J50"/>
    <mergeCell ref="I51:J51"/>
    <mergeCell ref="I58:J58"/>
    <mergeCell ref="I53:J53"/>
    <mergeCell ref="A4:A5"/>
    <mergeCell ref="B4:D4"/>
    <mergeCell ref="A18:A19"/>
    <mergeCell ref="I46:J46"/>
    <mergeCell ref="A32:A33"/>
    <mergeCell ref="A46:A47"/>
    <mergeCell ref="B18:D18"/>
    <mergeCell ref="B32:D32"/>
    <mergeCell ref="E4:G4"/>
    <mergeCell ref="B46:B47"/>
    <mergeCell ref="B2:J2"/>
    <mergeCell ref="E18:G18"/>
    <mergeCell ref="H18:J18"/>
    <mergeCell ref="F46:H46"/>
    <mergeCell ref="E32:G32"/>
    <mergeCell ref="H4:J4"/>
    <mergeCell ref="C46:E46"/>
  </mergeCells>
  <printOptions/>
  <pageMargins left="0.3937007874015748" right="0.1968503937007874" top="0.7874015748031497" bottom="0.984251968503937" header="0.31496062992125984" footer="0.31496062992125984"/>
  <pageSetup horizontalDpi="600" verticalDpi="600" orientation="portrait" paperSize="9" scale="84" r:id="rId1"/>
  <headerFooter alignWithMargins="0">
    <oddHeader>&amp;CLivre Blanc 2017-2018
District Est</oddHeader>
    <oddFooter xml:space="preserve">&amp;C&amp;P/&amp;N </oddFooter>
  </headerFooter>
  <rowBreaks count="2" manualBreakCount="2">
    <brk id="60" max="255" man="1"/>
    <brk id="123" max="9" man="1"/>
  </rowBreaks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185"/>
  <sheetViews>
    <sheetView workbookViewId="0" topLeftCell="A154">
      <selection activeCell="E191" sqref="E191"/>
    </sheetView>
  </sheetViews>
  <sheetFormatPr defaultColWidth="11.57421875" defaultRowHeight="12.75"/>
  <cols>
    <col min="1" max="1" width="30.7109375" style="3" customWidth="1"/>
    <col min="2" max="5" width="8.28125" style="3" customWidth="1"/>
    <col min="6" max="6" width="9.421875" style="3" customWidth="1"/>
    <col min="7" max="7" width="9.00390625" style="3" customWidth="1"/>
    <col min="8" max="10" width="8.28125" style="3" customWidth="1"/>
    <col min="11" max="16384" width="11.57421875" style="3" customWidth="1"/>
  </cols>
  <sheetData>
    <row r="1" ht="13.5" thickBot="1"/>
    <row r="2" spans="1:10" s="102" customFormat="1" ht="18.75" thickBot="1">
      <c r="A2" s="52" t="s">
        <v>48</v>
      </c>
      <c r="B2" s="354" t="s">
        <v>8</v>
      </c>
      <c r="C2" s="355"/>
      <c r="D2" s="355"/>
      <c r="E2" s="355"/>
      <c r="F2" s="355"/>
      <c r="G2" s="355"/>
      <c r="H2" s="355"/>
      <c r="I2" s="355"/>
      <c r="J2" s="356"/>
    </row>
    <row r="3" spans="2:10" ht="15.75" customHeight="1" thickBot="1"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372" t="s">
        <v>0</v>
      </c>
      <c r="B4" s="357" t="s">
        <v>39</v>
      </c>
      <c r="C4" s="358"/>
      <c r="D4" s="359"/>
      <c r="E4" s="357" t="s">
        <v>10</v>
      </c>
      <c r="F4" s="358"/>
      <c r="G4" s="359"/>
      <c r="H4" s="357" t="s">
        <v>13</v>
      </c>
      <c r="I4" s="358"/>
      <c r="J4" s="359"/>
    </row>
    <row r="5" spans="1:10" ht="13.5" thickBot="1">
      <c r="A5" s="373"/>
      <c r="B5" s="74" t="s">
        <v>1</v>
      </c>
      <c r="C5" s="71" t="s">
        <v>2</v>
      </c>
      <c r="D5" s="73" t="s">
        <v>3</v>
      </c>
      <c r="E5" s="72" t="s">
        <v>1</v>
      </c>
      <c r="F5" s="71" t="s">
        <v>2</v>
      </c>
      <c r="G5" s="70" t="s">
        <v>3</v>
      </c>
      <c r="H5" s="74" t="s">
        <v>1</v>
      </c>
      <c r="I5" s="71" t="s">
        <v>2</v>
      </c>
      <c r="J5" s="73" t="s">
        <v>3</v>
      </c>
    </row>
    <row r="6" spans="1:10" ht="12.75">
      <c r="A6" s="101" t="s">
        <v>111</v>
      </c>
      <c r="B6" s="47"/>
      <c r="C6" s="66"/>
      <c r="D6" s="65"/>
      <c r="E6" s="47"/>
      <c r="F6" s="66"/>
      <c r="G6" s="65"/>
      <c r="H6" s="47"/>
      <c r="I6" s="66"/>
      <c r="J6" s="65"/>
    </row>
    <row r="7" spans="1:10" ht="12.75">
      <c r="A7" s="100" t="s">
        <v>112</v>
      </c>
      <c r="B7" s="69">
        <v>3500</v>
      </c>
      <c r="C7" s="68"/>
      <c r="D7" s="67"/>
      <c r="E7" s="69">
        <v>4910</v>
      </c>
      <c r="F7" s="68"/>
      <c r="G7" s="67">
        <v>595</v>
      </c>
      <c r="H7" s="69"/>
      <c r="I7" s="68"/>
      <c r="J7" s="90"/>
    </row>
    <row r="8" spans="1:10" ht="12.75">
      <c r="A8" s="300" t="s">
        <v>170</v>
      </c>
      <c r="B8" s="69"/>
      <c r="C8" s="68"/>
      <c r="D8" s="67"/>
      <c r="E8" s="69">
        <v>3350</v>
      </c>
      <c r="F8" s="68"/>
      <c r="G8" s="67">
        <v>430</v>
      </c>
      <c r="H8" s="69"/>
      <c r="I8" s="68"/>
      <c r="J8" s="67"/>
    </row>
    <row r="9" spans="1:10" ht="12.75">
      <c r="A9" s="300" t="s">
        <v>113</v>
      </c>
      <c r="B9" s="69">
        <v>3311</v>
      </c>
      <c r="C9" s="68"/>
      <c r="D9" s="67">
        <v>400</v>
      </c>
      <c r="E9" s="69">
        <v>785</v>
      </c>
      <c r="F9" s="68"/>
      <c r="G9" s="67">
        <v>285</v>
      </c>
      <c r="H9" s="69"/>
      <c r="I9" s="68"/>
      <c r="J9" s="67"/>
    </row>
    <row r="10" spans="1:10" ht="12.75">
      <c r="A10" s="300" t="s">
        <v>114</v>
      </c>
      <c r="B10" s="69">
        <v>2915</v>
      </c>
      <c r="C10" s="68"/>
      <c r="D10" s="67">
        <v>443</v>
      </c>
      <c r="E10" s="69">
        <v>3424</v>
      </c>
      <c r="F10" s="68">
        <v>360</v>
      </c>
      <c r="G10" s="67">
        <v>100</v>
      </c>
      <c r="H10" s="69">
        <v>250</v>
      </c>
      <c r="I10" s="68"/>
      <c r="J10" s="84"/>
    </row>
    <row r="11" spans="1:10" ht="12.75">
      <c r="A11" s="100" t="s">
        <v>171</v>
      </c>
      <c r="B11" s="69">
        <v>600</v>
      </c>
      <c r="C11" s="68"/>
      <c r="D11" s="67">
        <v>537</v>
      </c>
      <c r="E11" s="69">
        <v>3117</v>
      </c>
      <c r="F11" s="68">
        <v>500</v>
      </c>
      <c r="G11" s="67">
        <v>47</v>
      </c>
      <c r="H11" s="69"/>
      <c r="I11" s="68"/>
      <c r="J11" s="90"/>
    </row>
    <row r="12" spans="1:10" ht="12.75">
      <c r="A12" s="100" t="s">
        <v>173</v>
      </c>
      <c r="B12" s="69"/>
      <c r="C12" s="68"/>
      <c r="D12" s="67">
        <v>40</v>
      </c>
      <c r="E12" s="69">
        <v>3300</v>
      </c>
      <c r="F12" s="68"/>
      <c r="G12" s="67">
        <v>120</v>
      </c>
      <c r="H12" s="69"/>
      <c r="I12" s="68"/>
      <c r="J12" s="67"/>
    </row>
    <row r="13" spans="1:10" ht="12.75">
      <c r="A13" s="100" t="s">
        <v>57</v>
      </c>
      <c r="B13" s="69"/>
      <c r="C13" s="68"/>
      <c r="D13" s="67"/>
      <c r="E13" s="69"/>
      <c r="F13" s="68"/>
      <c r="G13" s="67"/>
      <c r="H13" s="69"/>
      <c r="I13" s="68"/>
      <c r="J13" s="67"/>
    </row>
    <row r="14" spans="1:10" ht="12.75">
      <c r="A14" s="100" t="s">
        <v>58</v>
      </c>
      <c r="B14" s="69"/>
      <c r="C14" s="68"/>
      <c r="D14" s="67"/>
      <c r="E14" s="69"/>
      <c r="F14" s="68"/>
      <c r="G14" s="67"/>
      <c r="H14" s="69"/>
      <c r="I14" s="68"/>
      <c r="J14" s="84"/>
    </row>
    <row r="15" spans="1:10" ht="13.5" thickBot="1">
      <c r="A15" s="100" t="s">
        <v>59</v>
      </c>
      <c r="B15" s="64"/>
      <c r="C15" s="63"/>
      <c r="D15" s="62"/>
      <c r="E15" s="64"/>
      <c r="F15" s="63"/>
      <c r="G15" s="62"/>
      <c r="H15" s="64"/>
      <c r="I15" s="63"/>
      <c r="J15" s="62"/>
    </row>
    <row r="16" spans="1:10" ht="13.5" thickBot="1">
      <c r="A16" s="10" t="s">
        <v>4</v>
      </c>
      <c r="B16" s="61">
        <f aca="true" t="shared" si="0" ref="B16:J16">SUM(B6:B15)</f>
        <v>10326</v>
      </c>
      <c r="C16" s="61">
        <f t="shared" si="0"/>
        <v>0</v>
      </c>
      <c r="D16" s="61">
        <f t="shared" si="0"/>
        <v>1420</v>
      </c>
      <c r="E16" s="61">
        <f t="shared" si="0"/>
        <v>18886</v>
      </c>
      <c r="F16" s="61">
        <f t="shared" si="0"/>
        <v>860</v>
      </c>
      <c r="G16" s="61">
        <f t="shared" si="0"/>
        <v>1577</v>
      </c>
      <c r="H16" s="61">
        <f t="shared" si="0"/>
        <v>250</v>
      </c>
      <c r="I16" s="61">
        <f t="shared" si="0"/>
        <v>0</v>
      </c>
      <c r="J16" s="61">
        <f t="shared" si="0"/>
        <v>0</v>
      </c>
    </row>
    <row r="17" ht="13.5" thickBot="1"/>
    <row r="18" spans="1:10" ht="13.5" thickBot="1">
      <c r="A18" s="372" t="s">
        <v>0</v>
      </c>
      <c r="B18" s="357" t="s">
        <v>12</v>
      </c>
      <c r="C18" s="358"/>
      <c r="D18" s="359"/>
      <c r="E18" s="357" t="s">
        <v>11</v>
      </c>
      <c r="F18" s="358"/>
      <c r="G18" s="359"/>
      <c r="H18" s="369" t="s">
        <v>41</v>
      </c>
      <c r="I18" s="370"/>
      <c r="J18" s="371"/>
    </row>
    <row r="19" spans="1:10" ht="13.5" thickBot="1">
      <c r="A19" s="373"/>
      <c r="B19" s="74" t="s">
        <v>1</v>
      </c>
      <c r="C19" s="71" t="s">
        <v>2</v>
      </c>
      <c r="D19" s="73" t="s">
        <v>3</v>
      </c>
      <c r="E19" s="72" t="s">
        <v>1</v>
      </c>
      <c r="F19" s="71" t="s">
        <v>2</v>
      </c>
      <c r="G19" s="70" t="s">
        <v>3</v>
      </c>
      <c r="H19" s="99" t="s">
        <v>1</v>
      </c>
      <c r="I19" s="98" t="s">
        <v>2</v>
      </c>
      <c r="J19" s="97" t="s">
        <v>3</v>
      </c>
    </row>
    <row r="20" spans="1:10" ht="13.5" thickBot="1">
      <c r="A20" s="96" t="str">
        <f aca="true" t="shared" si="1" ref="A20:A29">A6</f>
        <v>CHARLEVILLE MEZIERES</v>
      </c>
      <c r="B20" s="47"/>
      <c r="C20" s="66"/>
      <c r="D20" s="65"/>
      <c r="E20" s="47"/>
      <c r="F20" s="66"/>
      <c r="G20" s="65"/>
      <c r="H20" s="47"/>
      <c r="I20" s="66"/>
      <c r="J20" s="65"/>
    </row>
    <row r="21" spans="1:10" ht="13.5" thickBot="1">
      <c r="A21" s="96" t="str">
        <f t="shared" si="1"/>
        <v>CHARLEVILLE RIMBAUD</v>
      </c>
      <c r="B21" s="92">
        <v>10775</v>
      </c>
      <c r="C21" s="91"/>
      <c r="D21" s="90">
        <v>600</v>
      </c>
      <c r="E21" s="92"/>
      <c r="F21" s="91"/>
      <c r="G21" s="90"/>
      <c r="H21" s="92"/>
      <c r="I21" s="91"/>
      <c r="J21" s="90"/>
    </row>
    <row r="22" spans="1:10" ht="13.5" thickBot="1">
      <c r="A22" s="96" t="str">
        <f t="shared" si="1"/>
        <v>CHARLEVILLE VAL DE MEUSE</v>
      </c>
      <c r="B22" s="69">
        <v>3980</v>
      </c>
      <c r="C22" s="68"/>
      <c r="D22" s="67">
        <v>400</v>
      </c>
      <c r="E22" s="69"/>
      <c r="F22" s="68"/>
      <c r="G22" s="67"/>
      <c r="H22" s="69"/>
      <c r="I22" s="68"/>
      <c r="J22" s="67"/>
    </row>
    <row r="23" spans="1:10" ht="13.5" thickBot="1">
      <c r="A23" s="96" t="str">
        <f t="shared" si="1"/>
        <v>GIVET</v>
      </c>
      <c r="B23" s="69">
        <v>7140</v>
      </c>
      <c r="C23" s="68"/>
      <c r="D23" s="67">
        <v>3450</v>
      </c>
      <c r="E23" s="69"/>
      <c r="F23" s="68"/>
      <c r="G23" s="67"/>
      <c r="H23" s="69">
        <v>3348</v>
      </c>
      <c r="I23" s="68"/>
      <c r="J23" s="67">
        <v>460</v>
      </c>
    </row>
    <row r="24" spans="1:10" ht="13.5" thickBot="1">
      <c r="A24" s="96" t="str">
        <f t="shared" si="1"/>
        <v>RETHEL</v>
      </c>
      <c r="B24" s="86">
        <v>160</v>
      </c>
      <c r="C24" s="85">
        <v>26221</v>
      </c>
      <c r="D24" s="84">
        <v>1340</v>
      </c>
      <c r="E24" s="86"/>
      <c r="F24" s="85"/>
      <c r="G24" s="84"/>
      <c r="H24" s="86">
        <v>7300</v>
      </c>
      <c r="I24" s="85"/>
      <c r="J24" s="84">
        <v>600</v>
      </c>
    </row>
    <row r="25" spans="1:10" ht="13.5" thickBot="1">
      <c r="A25" s="96" t="str">
        <f t="shared" si="1"/>
        <v>SEDAN</v>
      </c>
      <c r="B25" s="92">
        <v>104</v>
      </c>
      <c r="C25" s="91"/>
      <c r="D25" s="90">
        <v>156</v>
      </c>
      <c r="E25" s="92"/>
      <c r="F25" s="91"/>
      <c r="G25" s="90"/>
      <c r="H25" s="92"/>
      <c r="I25" s="91"/>
      <c r="J25" s="90">
        <v>70</v>
      </c>
    </row>
    <row r="26" spans="1:10" ht="13.5" thickBot="1">
      <c r="A26" s="96" t="str">
        <f t="shared" si="1"/>
        <v>VOUZIERS</v>
      </c>
      <c r="B26" s="69">
        <v>3800</v>
      </c>
      <c r="C26" s="68"/>
      <c r="D26" s="67">
        <v>900</v>
      </c>
      <c r="E26" s="69"/>
      <c r="F26" s="68"/>
      <c r="G26" s="67"/>
      <c r="H26" s="69">
        <v>2118</v>
      </c>
      <c r="I26" s="68"/>
      <c r="J26" s="67">
        <v>118</v>
      </c>
    </row>
    <row r="27" spans="1:10" ht="13.5" thickBot="1">
      <c r="A27" s="96" t="str">
        <f t="shared" si="1"/>
        <v>Club 8</v>
      </c>
      <c r="B27" s="69"/>
      <c r="C27" s="68"/>
      <c r="D27" s="67"/>
      <c r="E27" s="69"/>
      <c r="F27" s="68"/>
      <c r="G27" s="67"/>
      <c r="H27" s="69"/>
      <c r="I27" s="68"/>
      <c r="J27" s="67"/>
    </row>
    <row r="28" spans="1:10" ht="13.5" thickBot="1">
      <c r="A28" s="96" t="str">
        <f t="shared" si="1"/>
        <v>Club 9</v>
      </c>
      <c r="B28" s="86"/>
      <c r="C28" s="85"/>
      <c r="D28" s="84"/>
      <c r="E28" s="86"/>
      <c r="F28" s="85"/>
      <c r="G28" s="84"/>
      <c r="H28" s="86"/>
      <c r="I28" s="85"/>
      <c r="J28" s="84"/>
    </row>
    <row r="29" spans="1:10" ht="13.5" thickBot="1">
      <c r="A29" s="96" t="str">
        <f t="shared" si="1"/>
        <v>Club 10</v>
      </c>
      <c r="B29" s="64"/>
      <c r="C29" s="63"/>
      <c r="D29" s="62"/>
      <c r="E29" s="64"/>
      <c r="F29" s="63"/>
      <c r="G29" s="62"/>
      <c r="H29" s="64"/>
      <c r="I29" s="63"/>
      <c r="J29" s="62"/>
    </row>
    <row r="30" spans="1:10" ht="13.5" thickBot="1">
      <c r="A30" s="10" t="s">
        <v>4</v>
      </c>
      <c r="B30" s="61">
        <f aca="true" t="shared" si="2" ref="B30:J30">SUM(B20:B29)</f>
        <v>25959</v>
      </c>
      <c r="C30" s="61">
        <f t="shared" si="2"/>
        <v>26221</v>
      </c>
      <c r="D30" s="61">
        <f t="shared" si="2"/>
        <v>6846</v>
      </c>
      <c r="E30" s="61">
        <f t="shared" si="2"/>
        <v>0</v>
      </c>
      <c r="F30" s="61">
        <f t="shared" si="2"/>
        <v>0</v>
      </c>
      <c r="G30" s="61">
        <f t="shared" si="2"/>
        <v>0</v>
      </c>
      <c r="H30" s="61">
        <f t="shared" si="2"/>
        <v>12766</v>
      </c>
      <c r="I30" s="61">
        <f t="shared" si="2"/>
        <v>0</v>
      </c>
      <c r="J30" s="61">
        <f t="shared" si="2"/>
        <v>1248</v>
      </c>
    </row>
    <row r="31" ht="13.5" thickBot="1"/>
    <row r="32" spans="1:7" ht="12.75">
      <c r="A32" s="372" t="s">
        <v>0</v>
      </c>
      <c r="B32" s="357" t="s">
        <v>42</v>
      </c>
      <c r="C32" s="358"/>
      <c r="D32" s="359"/>
      <c r="E32" s="357" t="s">
        <v>43</v>
      </c>
      <c r="F32" s="358"/>
      <c r="G32" s="359"/>
    </row>
    <row r="33" spans="1:10" ht="13.5" thickBot="1">
      <c r="A33" s="373"/>
      <c r="B33" s="74" t="s">
        <v>1</v>
      </c>
      <c r="C33" s="71" t="s">
        <v>2</v>
      </c>
      <c r="D33" s="73" t="s">
        <v>3</v>
      </c>
      <c r="E33" s="72" t="s">
        <v>1</v>
      </c>
      <c r="F33" s="71" t="s">
        <v>2</v>
      </c>
      <c r="G33" s="70" t="s">
        <v>3</v>
      </c>
      <c r="H33" s="40"/>
      <c r="I33" s="42"/>
      <c r="J33" s="42"/>
    </row>
    <row r="34" spans="1:10" ht="13.5" thickBot="1">
      <c r="A34" s="18" t="str">
        <f aca="true" t="shared" si="3" ref="A34:A43">A6</f>
        <v>CHARLEVILLE MEZIERES</v>
      </c>
      <c r="B34" s="47"/>
      <c r="C34" s="66"/>
      <c r="D34" s="95"/>
      <c r="E34" s="47"/>
      <c r="F34" s="66"/>
      <c r="G34" s="65"/>
      <c r="H34" s="60"/>
      <c r="I34" s="39"/>
      <c r="J34" s="39"/>
    </row>
    <row r="35" spans="1:10" ht="13.5" thickBot="1">
      <c r="A35" s="18" t="str">
        <f t="shared" si="3"/>
        <v>CHARLEVILLE RIMBAUD</v>
      </c>
      <c r="B35" s="92">
        <v>300</v>
      </c>
      <c r="C35" s="94"/>
      <c r="D35" s="93"/>
      <c r="E35" s="92"/>
      <c r="F35" s="91"/>
      <c r="G35" s="90"/>
      <c r="H35" s="60"/>
      <c r="I35" s="39"/>
      <c r="J35" s="39"/>
    </row>
    <row r="36" spans="1:10" ht="13.5" thickBot="1">
      <c r="A36" s="18" t="str">
        <f t="shared" si="3"/>
        <v>CHARLEVILLE VAL DE MEUSE</v>
      </c>
      <c r="B36" s="69">
        <v>1767</v>
      </c>
      <c r="C36" s="68"/>
      <c r="D36" s="88">
        <v>75</v>
      </c>
      <c r="E36" s="69"/>
      <c r="F36" s="68"/>
      <c r="G36" s="67"/>
      <c r="H36" s="60"/>
      <c r="I36" s="39"/>
      <c r="J36" s="39"/>
    </row>
    <row r="37" spans="1:10" ht="13.5" thickBot="1">
      <c r="A37" s="18" t="str">
        <f t="shared" si="3"/>
        <v>GIVET</v>
      </c>
      <c r="B37" s="69">
        <v>1900</v>
      </c>
      <c r="C37" s="89"/>
      <c r="D37" s="88">
        <v>270</v>
      </c>
      <c r="E37" s="69"/>
      <c r="F37" s="68"/>
      <c r="G37" s="67"/>
      <c r="H37" s="60"/>
      <c r="I37" s="39"/>
      <c r="J37" s="39"/>
    </row>
    <row r="38" spans="1:10" ht="13.5" thickBot="1">
      <c r="A38" s="18" t="str">
        <f t="shared" si="3"/>
        <v>RETHEL</v>
      </c>
      <c r="B38" s="86">
        <v>3444</v>
      </c>
      <c r="C38" s="85"/>
      <c r="D38" s="87"/>
      <c r="E38" s="86"/>
      <c r="F38" s="85"/>
      <c r="G38" s="84"/>
      <c r="H38" s="60"/>
      <c r="I38" s="39"/>
      <c r="J38" s="39"/>
    </row>
    <row r="39" spans="1:10" ht="13.5" thickBot="1">
      <c r="A39" s="18" t="str">
        <f t="shared" si="3"/>
        <v>SEDAN</v>
      </c>
      <c r="B39" s="92"/>
      <c r="C39" s="94">
        <v>1033</v>
      </c>
      <c r="D39" s="93">
        <v>30</v>
      </c>
      <c r="E39" s="92"/>
      <c r="F39" s="91"/>
      <c r="G39" s="90"/>
      <c r="H39" s="60"/>
      <c r="I39" s="39"/>
      <c r="J39" s="39"/>
    </row>
    <row r="40" spans="1:10" ht="13.5" thickBot="1">
      <c r="A40" s="18" t="str">
        <f t="shared" si="3"/>
        <v>VOUZIERS</v>
      </c>
      <c r="B40" s="69"/>
      <c r="C40" s="68"/>
      <c r="D40" s="88"/>
      <c r="E40" s="69"/>
      <c r="F40" s="68"/>
      <c r="G40" s="67"/>
      <c r="H40" s="60"/>
      <c r="I40" s="39"/>
      <c r="J40" s="39"/>
    </row>
    <row r="41" spans="1:10" ht="13.5" thickBot="1">
      <c r="A41" s="18" t="str">
        <f t="shared" si="3"/>
        <v>Club 8</v>
      </c>
      <c r="B41" s="69"/>
      <c r="C41" s="89"/>
      <c r="D41" s="88"/>
      <c r="E41" s="69"/>
      <c r="F41" s="68"/>
      <c r="G41" s="67"/>
      <c r="H41" s="60"/>
      <c r="I41" s="39"/>
      <c r="J41" s="39"/>
    </row>
    <row r="42" spans="1:10" ht="13.5" thickBot="1">
      <c r="A42" s="18" t="str">
        <f t="shared" si="3"/>
        <v>Club 9</v>
      </c>
      <c r="B42" s="86"/>
      <c r="C42" s="85"/>
      <c r="D42" s="87"/>
      <c r="E42" s="86"/>
      <c r="F42" s="85"/>
      <c r="G42" s="84"/>
      <c r="H42" s="60"/>
      <c r="I42" s="39"/>
      <c r="J42" s="39"/>
    </row>
    <row r="43" spans="1:10" ht="13.5" thickBot="1">
      <c r="A43" s="18" t="str">
        <f t="shared" si="3"/>
        <v>Club 10</v>
      </c>
      <c r="B43" s="64"/>
      <c r="C43" s="83"/>
      <c r="D43" s="82"/>
      <c r="E43" s="64"/>
      <c r="F43" s="63"/>
      <c r="G43" s="62"/>
      <c r="H43" s="60"/>
      <c r="I43" s="39"/>
      <c r="J43" s="39"/>
    </row>
    <row r="44" spans="1:10" ht="13.5" thickBot="1">
      <c r="A44" s="10" t="s">
        <v>4</v>
      </c>
      <c r="B44" s="61">
        <f aca="true" t="shared" si="4" ref="B44:G44">SUM(B34:B43)</f>
        <v>7411</v>
      </c>
      <c r="C44" s="61">
        <f t="shared" si="4"/>
        <v>1033</v>
      </c>
      <c r="D44" s="61">
        <f t="shared" si="4"/>
        <v>375</v>
      </c>
      <c r="E44" s="61">
        <f t="shared" si="4"/>
        <v>0</v>
      </c>
      <c r="F44" s="61">
        <f t="shared" si="4"/>
        <v>0</v>
      </c>
      <c r="G44" s="61">
        <f t="shared" si="4"/>
        <v>0</v>
      </c>
      <c r="H44" s="60"/>
      <c r="I44" s="39"/>
      <c r="J44" s="39"/>
    </row>
    <row r="45" ht="13.5" thickBot="1"/>
    <row r="46" spans="1:10" ht="12.75">
      <c r="A46" s="380" t="s">
        <v>0</v>
      </c>
      <c r="B46" s="365" t="s">
        <v>76</v>
      </c>
      <c r="C46" s="382" t="s">
        <v>21</v>
      </c>
      <c r="D46" s="358"/>
      <c r="E46" s="383"/>
      <c r="F46" s="360" t="s">
        <v>6</v>
      </c>
      <c r="G46" s="361"/>
      <c r="H46" s="362"/>
      <c r="I46" s="363" t="s">
        <v>5</v>
      </c>
      <c r="J46" s="364"/>
    </row>
    <row r="47" spans="1:10" ht="13.5" thickBot="1">
      <c r="A47" s="381"/>
      <c r="B47" s="366"/>
      <c r="C47" s="20" t="s">
        <v>1</v>
      </c>
      <c r="D47" s="20" t="s">
        <v>2</v>
      </c>
      <c r="E47" s="22" t="s">
        <v>3</v>
      </c>
      <c r="F47" s="21" t="s">
        <v>1</v>
      </c>
      <c r="G47" s="20" t="s">
        <v>2</v>
      </c>
      <c r="H47" s="19" t="s">
        <v>3</v>
      </c>
      <c r="I47" s="367" t="s">
        <v>7</v>
      </c>
      <c r="J47" s="368"/>
    </row>
    <row r="48" spans="1:10" ht="13.5" thickBot="1">
      <c r="A48" s="18" t="str">
        <f aca="true" t="shared" si="5" ref="A48:A57">A6</f>
        <v>CHARLEVILLE MEZIERES</v>
      </c>
      <c r="B48" s="80"/>
      <c r="C48" s="78">
        <f aca="true" t="shared" si="6" ref="C48:C57">B6+E6+H6+B20+E20+H20+B34+E34</f>
        <v>0</v>
      </c>
      <c r="D48" s="15">
        <f aca="true" t="shared" si="7" ref="D48:D57">C6+F6+I6+C20+F20+I20+C34+F34</f>
        <v>0</v>
      </c>
      <c r="E48" s="77">
        <f aca="true" t="shared" si="8" ref="E48:E57">D6+G6+J6+D20+G20+J20+D34+G34</f>
        <v>0</v>
      </c>
      <c r="F48" s="13">
        <f aca="true" t="shared" si="9" ref="F48:F58">IF($B48=0,"",C48/$B48)</f>
      </c>
      <c r="G48" s="13">
        <f aca="true" t="shared" si="10" ref="G48:G58">IF($B48=0,"",D48/$B48)</f>
      </c>
      <c r="H48" s="12">
        <f aca="true" t="shared" si="11" ref="H48:H58">IF($B48=0,"",E48/$B48)</f>
      </c>
      <c r="I48" s="374">
        <f aca="true" t="shared" si="12" ref="I48:I57">C48+D48</f>
        <v>0</v>
      </c>
      <c r="J48" s="375"/>
    </row>
    <row r="49" spans="1:10" ht="13.5" thickBot="1">
      <c r="A49" s="18" t="str">
        <f t="shared" si="5"/>
        <v>CHARLEVILLE RIMBAUD</v>
      </c>
      <c r="B49" s="81">
        <v>32</v>
      </c>
      <c r="C49" s="78">
        <f t="shared" si="6"/>
        <v>19485</v>
      </c>
      <c r="D49" s="15">
        <f t="shared" si="7"/>
        <v>0</v>
      </c>
      <c r="E49" s="77">
        <f t="shared" si="8"/>
        <v>1195</v>
      </c>
      <c r="F49" s="13">
        <f t="shared" si="9"/>
        <v>608.90625</v>
      </c>
      <c r="G49" s="13">
        <f t="shared" si="10"/>
        <v>0</v>
      </c>
      <c r="H49" s="12">
        <f t="shared" si="11"/>
        <v>37.34375</v>
      </c>
      <c r="I49" s="374">
        <f t="shared" si="12"/>
        <v>19485</v>
      </c>
      <c r="J49" s="375"/>
    </row>
    <row r="50" spans="1:10" ht="13.5" thickBot="1">
      <c r="A50" s="18" t="str">
        <f t="shared" si="5"/>
        <v>CHARLEVILLE VAL DE MEUSE</v>
      </c>
      <c r="B50" s="80">
        <v>28</v>
      </c>
      <c r="C50" s="78">
        <f t="shared" si="6"/>
        <v>9097</v>
      </c>
      <c r="D50" s="15">
        <f t="shared" si="7"/>
        <v>0</v>
      </c>
      <c r="E50" s="77">
        <f t="shared" si="8"/>
        <v>905</v>
      </c>
      <c r="F50" s="13">
        <f t="shared" si="9"/>
        <v>324.89285714285717</v>
      </c>
      <c r="G50" s="13">
        <f t="shared" si="10"/>
        <v>0</v>
      </c>
      <c r="H50" s="12">
        <f t="shared" si="11"/>
        <v>32.32142857142857</v>
      </c>
      <c r="I50" s="374">
        <f t="shared" si="12"/>
        <v>9097</v>
      </c>
      <c r="J50" s="375"/>
    </row>
    <row r="51" spans="1:10" ht="13.5" thickBot="1">
      <c r="A51" s="18" t="str">
        <f t="shared" si="5"/>
        <v>GIVET</v>
      </c>
      <c r="B51" s="81">
        <v>18</v>
      </c>
      <c r="C51" s="78">
        <f t="shared" si="6"/>
        <v>16484</v>
      </c>
      <c r="D51" s="15">
        <f t="shared" si="7"/>
        <v>0</v>
      </c>
      <c r="E51" s="77">
        <f t="shared" si="8"/>
        <v>4865</v>
      </c>
      <c r="F51" s="13">
        <f t="shared" si="9"/>
        <v>915.7777777777778</v>
      </c>
      <c r="G51" s="13">
        <f t="shared" si="10"/>
        <v>0</v>
      </c>
      <c r="H51" s="12">
        <f t="shared" si="11"/>
        <v>270.27777777777777</v>
      </c>
      <c r="I51" s="374">
        <f t="shared" si="12"/>
        <v>16484</v>
      </c>
      <c r="J51" s="375"/>
    </row>
    <row r="52" spans="1:10" ht="13.5" thickBot="1">
      <c r="A52" s="18" t="str">
        <f t="shared" si="5"/>
        <v>RETHEL</v>
      </c>
      <c r="B52" s="80">
        <v>24</v>
      </c>
      <c r="C52" s="78">
        <f t="shared" si="6"/>
        <v>17493</v>
      </c>
      <c r="D52" s="15">
        <f t="shared" si="7"/>
        <v>26581</v>
      </c>
      <c r="E52" s="77">
        <f t="shared" si="8"/>
        <v>2483</v>
      </c>
      <c r="F52" s="13">
        <f t="shared" si="9"/>
        <v>728.875</v>
      </c>
      <c r="G52" s="13">
        <f t="shared" si="10"/>
        <v>1107.5416666666667</v>
      </c>
      <c r="H52" s="12">
        <f t="shared" si="11"/>
        <v>103.45833333333333</v>
      </c>
      <c r="I52" s="374">
        <f t="shared" si="12"/>
        <v>44074</v>
      </c>
      <c r="J52" s="375"/>
    </row>
    <row r="53" spans="1:10" ht="13.5" thickBot="1">
      <c r="A53" s="18" t="str">
        <f t="shared" si="5"/>
        <v>SEDAN</v>
      </c>
      <c r="B53" s="81">
        <v>25</v>
      </c>
      <c r="C53" s="78">
        <f t="shared" si="6"/>
        <v>3821</v>
      </c>
      <c r="D53" s="15">
        <f t="shared" si="7"/>
        <v>1533</v>
      </c>
      <c r="E53" s="77">
        <f t="shared" si="8"/>
        <v>840</v>
      </c>
      <c r="F53" s="13">
        <f t="shared" si="9"/>
        <v>152.84</v>
      </c>
      <c r="G53" s="13">
        <f t="shared" si="10"/>
        <v>61.32</v>
      </c>
      <c r="H53" s="12">
        <f t="shared" si="11"/>
        <v>33.6</v>
      </c>
      <c r="I53" s="374">
        <f t="shared" si="12"/>
        <v>5354</v>
      </c>
      <c r="J53" s="375"/>
    </row>
    <row r="54" spans="1:10" ht="13.5" thickBot="1">
      <c r="A54" s="18" t="str">
        <f t="shared" si="5"/>
        <v>VOUZIERS</v>
      </c>
      <c r="B54" s="80">
        <v>13</v>
      </c>
      <c r="C54" s="78">
        <f t="shared" si="6"/>
        <v>9218</v>
      </c>
      <c r="D54" s="15">
        <f t="shared" si="7"/>
        <v>0</v>
      </c>
      <c r="E54" s="77">
        <f t="shared" si="8"/>
        <v>1178</v>
      </c>
      <c r="F54" s="13">
        <f t="shared" si="9"/>
        <v>709.0769230769231</v>
      </c>
      <c r="G54" s="13">
        <f t="shared" si="10"/>
        <v>0</v>
      </c>
      <c r="H54" s="12">
        <f t="shared" si="11"/>
        <v>90.61538461538461</v>
      </c>
      <c r="I54" s="374">
        <f t="shared" si="12"/>
        <v>9218</v>
      </c>
      <c r="J54" s="375"/>
    </row>
    <row r="55" spans="1:10" ht="13.5" thickBot="1">
      <c r="A55" s="18" t="str">
        <f t="shared" si="5"/>
        <v>Club 8</v>
      </c>
      <c r="B55" s="81"/>
      <c r="C55" s="78">
        <f t="shared" si="6"/>
        <v>0</v>
      </c>
      <c r="D55" s="15">
        <f t="shared" si="7"/>
        <v>0</v>
      </c>
      <c r="E55" s="77">
        <f t="shared" si="8"/>
        <v>0</v>
      </c>
      <c r="F55" s="13">
        <f t="shared" si="9"/>
      </c>
      <c r="G55" s="13">
        <f t="shared" si="10"/>
      </c>
      <c r="H55" s="12">
        <f t="shared" si="11"/>
      </c>
      <c r="I55" s="374">
        <f t="shared" si="12"/>
        <v>0</v>
      </c>
      <c r="J55" s="375"/>
    </row>
    <row r="56" spans="1:10" ht="13.5" thickBot="1">
      <c r="A56" s="18" t="str">
        <f t="shared" si="5"/>
        <v>Club 9</v>
      </c>
      <c r="B56" s="80"/>
      <c r="C56" s="78">
        <f t="shared" si="6"/>
        <v>0</v>
      </c>
      <c r="D56" s="15">
        <f t="shared" si="7"/>
        <v>0</v>
      </c>
      <c r="E56" s="77">
        <f t="shared" si="8"/>
        <v>0</v>
      </c>
      <c r="F56" s="13">
        <f t="shared" si="9"/>
      </c>
      <c r="G56" s="13">
        <f t="shared" si="10"/>
      </c>
      <c r="H56" s="12">
        <f t="shared" si="11"/>
      </c>
      <c r="I56" s="374">
        <f t="shared" si="12"/>
        <v>0</v>
      </c>
      <c r="J56" s="375"/>
    </row>
    <row r="57" spans="1:10" ht="13.5" thickBot="1">
      <c r="A57" s="18" t="str">
        <f t="shared" si="5"/>
        <v>Club 10</v>
      </c>
      <c r="B57" s="79"/>
      <c r="C57" s="78">
        <f t="shared" si="6"/>
        <v>0</v>
      </c>
      <c r="D57" s="15">
        <f t="shared" si="7"/>
        <v>0</v>
      </c>
      <c r="E57" s="77">
        <f t="shared" si="8"/>
        <v>0</v>
      </c>
      <c r="F57" s="13">
        <f t="shared" si="9"/>
      </c>
      <c r="G57" s="13">
        <f t="shared" si="10"/>
      </c>
      <c r="H57" s="12">
        <f t="shared" si="11"/>
      </c>
      <c r="I57" s="374">
        <f t="shared" si="12"/>
        <v>0</v>
      </c>
      <c r="J57" s="375"/>
    </row>
    <row r="58" spans="1:10" ht="13.5" thickBot="1">
      <c r="A58" s="34" t="s">
        <v>4</v>
      </c>
      <c r="B58" s="76">
        <f>SUM(B48:B57)</f>
        <v>140</v>
      </c>
      <c r="C58" s="55">
        <f>SUM(C48:C57)</f>
        <v>75598</v>
      </c>
      <c r="D58" s="32">
        <f>SUM(D48:D57)</f>
        <v>28114</v>
      </c>
      <c r="E58" s="75">
        <f>SUM(E48:E57)</f>
        <v>11466</v>
      </c>
      <c r="F58" s="6">
        <f t="shared" si="9"/>
        <v>539.9857142857143</v>
      </c>
      <c r="G58" s="6">
        <f t="shared" si="10"/>
        <v>200.81428571428572</v>
      </c>
      <c r="H58" s="5">
        <f t="shared" si="11"/>
        <v>81.9</v>
      </c>
      <c r="I58" s="378">
        <f>SUM(I48:J57)</f>
        <v>103712</v>
      </c>
      <c r="J58" s="379"/>
    </row>
    <row r="64" ht="13.5" thickBot="1"/>
    <row r="65" spans="1:10" ht="18.75" thickBot="1">
      <c r="A65" s="52" t="str">
        <f>A2</f>
        <v>ZONE 13</v>
      </c>
      <c r="B65" s="354" t="s">
        <v>47</v>
      </c>
      <c r="C65" s="355"/>
      <c r="D65" s="355"/>
      <c r="E65" s="355"/>
      <c r="F65" s="355"/>
      <c r="G65" s="355"/>
      <c r="H65" s="355"/>
      <c r="I65" s="355"/>
      <c r="J65" s="356"/>
    </row>
    <row r="66" spans="2:10" ht="13.5" thickBot="1"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372" t="s">
        <v>0</v>
      </c>
      <c r="B67" s="385" t="s">
        <v>44</v>
      </c>
      <c r="C67" s="358"/>
      <c r="D67" s="359"/>
      <c r="E67" s="385" t="s">
        <v>45</v>
      </c>
      <c r="F67" s="358"/>
      <c r="G67" s="359"/>
      <c r="H67" s="376"/>
      <c r="I67" s="377"/>
      <c r="J67" s="377"/>
    </row>
    <row r="68" spans="1:10" ht="13.5" thickBot="1">
      <c r="A68" s="373"/>
      <c r="B68" s="74" t="s">
        <v>1</v>
      </c>
      <c r="C68" s="71" t="s">
        <v>2</v>
      </c>
      <c r="D68" s="73" t="s">
        <v>3</v>
      </c>
      <c r="E68" s="74" t="s">
        <v>1</v>
      </c>
      <c r="F68" s="71" t="s">
        <v>2</v>
      </c>
      <c r="G68" s="73" t="s">
        <v>3</v>
      </c>
      <c r="H68" s="40"/>
      <c r="I68" s="42"/>
      <c r="J68" s="42"/>
    </row>
    <row r="69" spans="1:10" ht="13.5" thickBot="1">
      <c r="A69" s="18" t="str">
        <f aca="true" t="shared" si="13" ref="A69:A78">A6</f>
        <v>CHARLEVILLE MEZIERES</v>
      </c>
      <c r="B69" s="47"/>
      <c r="C69" s="66"/>
      <c r="D69" s="65"/>
      <c r="E69" s="47"/>
      <c r="F69" s="66"/>
      <c r="G69" s="65"/>
      <c r="H69" s="60"/>
      <c r="I69" s="39"/>
      <c r="J69" s="39"/>
    </row>
    <row r="70" spans="1:10" ht="13.5" thickBot="1">
      <c r="A70" s="18" t="str">
        <f t="shared" si="13"/>
        <v>CHARLEVILLE RIMBAUD</v>
      </c>
      <c r="B70" s="69"/>
      <c r="C70" s="68"/>
      <c r="D70" s="67">
        <v>10</v>
      </c>
      <c r="E70" s="69"/>
      <c r="F70" s="68"/>
      <c r="G70" s="67"/>
      <c r="H70" s="60"/>
      <c r="I70" s="39"/>
      <c r="J70" s="39"/>
    </row>
    <row r="71" spans="1:10" ht="13.5" thickBot="1">
      <c r="A71" s="18" t="str">
        <f t="shared" si="13"/>
        <v>CHARLEVILLE VAL DE MEUSE</v>
      </c>
      <c r="B71" s="47"/>
      <c r="C71" s="66"/>
      <c r="D71" s="65"/>
      <c r="E71" s="47"/>
      <c r="F71" s="66"/>
      <c r="G71" s="65"/>
      <c r="H71" s="60"/>
      <c r="I71" s="39"/>
      <c r="J71" s="39"/>
    </row>
    <row r="72" spans="1:10" ht="13.5" thickBot="1">
      <c r="A72" s="18" t="str">
        <f t="shared" si="13"/>
        <v>GIVET</v>
      </c>
      <c r="B72" s="69"/>
      <c r="C72" s="68"/>
      <c r="D72" s="67"/>
      <c r="E72" s="69"/>
      <c r="F72" s="68"/>
      <c r="G72" s="67"/>
      <c r="H72" s="60"/>
      <c r="I72" s="39"/>
      <c r="J72" s="39"/>
    </row>
    <row r="73" spans="1:10" ht="13.5" thickBot="1">
      <c r="A73" s="18" t="str">
        <f t="shared" si="13"/>
        <v>RETHEL</v>
      </c>
      <c r="B73" s="47"/>
      <c r="C73" s="66"/>
      <c r="D73" s="65"/>
      <c r="E73" s="47"/>
      <c r="F73" s="66"/>
      <c r="G73" s="65"/>
      <c r="H73" s="60"/>
      <c r="I73" s="39"/>
      <c r="J73" s="39"/>
    </row>
    <row r="74" spans="1:10" ht="13.5" thickBot="1">
      <c r="A74" s="18" t="str">
        <f t="shared" si="13"/>
        <v>SEDAN</v>
      </c>
      <c r="B74" s="69">
        <v>500</v>
      </c>
      <c r="C74" s="68"/>
      <c r="D74" s="67"/>
      <c r="E74" s="69"/>
      <c r="F74" s="68"/>
      <c r="G74" s="67"/>
      <c r="H74" s="60"/>
      <c r="I74" s="39"/>
      <c r="J74" s="39"/>
    </row>
    <row r="75" spans="1:10" ht="13.5" thickBot="1">
      <c r="A75" s="18" t="str">
        <f t="shared" si="13"/>
        <v>VOUZIERS</v>
      </c>
      <c r="B75" s="47"/>
      <c r="C75" s="66"/>
      <c r="D75" s="65"/>
      <c r="E75" s="47"/>
      <c r="F75" s="66"/>
      <c r="G75" s="65"/>
      <c r="H75" s="60"/>
      <c r="I75" s="39"/>
      <c r="J75" s="39"/>
    </row>
    <row r="76" spans="1:10" ht="13.5" thickBot="1">
      <c r="A76" s="18" t="str">
        <f t="shared" si="13"/>
        <v>Club 8</v>
      </c>
      <c r="B76" s="69"/>
      <c r="C76" s="68"/>
      <c r="D76" s="67"/>
      <c r="E76" s="69"/>
      <c r="F76" s="68"/>
      <c r="G76" s="67"/>
      <c r="H76" s="60"/>
      <c r="I76" s="39"/>
      <c r="J76" s="39"/>
    </row>
    <row r="77" spans="1:10" ht="13.5" thickBot="1">
      <c r="A77" s="18" t="str">
        <f t="shared" si="13"/>
        <v>Club 9</v>
      </c>
      <c r="B77" s="47"/>
      <c r="C77" s="66"/>
      <c r="D77" s="65"/>
      <c r="E77" s="47"/>
      <c r="F77" s="66"/>
      <c r="G77" s="65"/>
      <c r="H77" s="60"/>
      <c r="I77" s="39"/>
      <c r="J77" s="39"/>
    </row>
    <row r="78" spans="1:10" ht="13.5" thickBot="1">
      <c r="A78" s="18" t="str">
        <f t="shared" si="13"/>
        <v>Club 10</v>
      </c>
      <c r="B78" s="64"/>
      <c r="C78" s="63"/>
      <c r="D78" s="62"/>
      <c r="E78" s="64"/>
      <c r="F78" s="63"/>
      <c r="G78" s="62"/>
      <c r="H78" s="60"/>
      <c r="I78" s="39"/>
      <c r="J78" s="39"/>
    </row>
    <row r="79" spans="1:10" ht="13.5" thickBot="1">
      <c r="A79" s="10" t="s">
        <v>4</v>
      </c>
      <c r="B79" s="61">
        <f aca="true" t="shared" si="14" ref="B79:G79">SUM(B69:B78)</f>
        <v>500</v>
      </c>
      <c r="C79" s="61">
        <f t="shared" si="14"/>
        <v>0</v>
      </c>
      <c r="D79" s="61">
        <f t="shared" si="14"/>
        <v>10</v>
      </c>
      <c r="E79" s="61">
        <f t="shared" si="14"/>
        <v>0</v>
      </c>
      <c r="F79" s="61">
        <f t="shared" si="14"/>
        <v>0</v>
      </c>
      <c r="G79" s="61">
        <f t="shared" si="14"/>
        <v>0</v>
      </c>
      <c r="H79" s="60"/>
      <c r="I79" s="39"/>
      <c r="J79" s="39"/>
    </row>
    <row r="80" ht="13.5" thickBot="1"/>
    <row r="81" spans="1:10" ht="12.75">
      <c r="A81" s="372" t="s">
        <v>0</v>
      </c>
      <c r="B81" s="357" t="s">
        <v>14</v>
      </c>
      <c r="C81" s="358"/>
      <c r="D81" s="359"/>
      <c r="E81" s="384" t="s">
        <v>46</v>
      </c>
      <c r="F81" s="358"/>
      <c r="G81" s="383"/>
      <c r="H81" s="376"/>
      <c r="I81" s="377"/>
      <c r="J81" s="377"/>
    </row>
    <row r="82" spans="1:10" ht="13.5" thickBot="1">
      <c r="A82" s="373"/>
      <c r="B82" s="74" t="s">
        <v>1</v>
      </c>
      <c r="C82" s="71" t="s">
        <v>2</v>
      </c>
      <c r="D82" s="73" t="s">
        <v>3</v>
      </c>
      <c r="E82" s="72" t="s">
        <v>1</v>
      </c>
      <c r="F82" s="71" t="s">
        <v>2</v>
      </c>
      <c r="G82" s="70" t="s">
        <v>3</v>
      </c>
      <c r="H82" s="40"/>
      <c r="I82" s="42"/>
      <c r="J82" s="42"/>
    </row>
    <row r="83" spans="1:10" ht="13.5" thickBot="1">
      <c r="A83" s="18" t="str">
        <f aca="true" t="shared" si="15" ref="A83:A92">A6</f>
        <v>CHARLEVILLE MEZIERES</v>
      </c>
      <c r="B83" s="47"/>
      <c r="C83" s="66"/>
      <c r="D83" s="65"/>
      <c r="E83" s="47"/>
      <c r="F83" s="66"/>
      <c r="G83" s="65"/>
      <c r="H83" s="60"/>
      <c r="I83" s="39"/>
      <c r="J83" s="39"/>
    </row>
    <row r="84" spans="1:10" ht="13.5" thickBot="1">
      <c r="A84" s="18" t="str">
        <f t="shared" si="15"/>
        <v>CHARLEVILLE RIMBAUD</v>
      </c>
      <c r="B84" s="69"/>
      <c r="C84" s="68">
        <v>15</v>
      </c>
      <c r="D84" s="67">
        <v>6</v>
      </c>
      <c r="E84" s="69">
        <v>1000</v>
      </c>
      <c r="F84" s="68"/>
      <c r="G84" s="67"/>
      <c r="H84" s="60"/>
      <c r="I84" s="39"/>
      <c r="J84" s="39"/>
    </row>
    <row r="85" spans="1:10" ht="13.5" thickBot="1">
      <c r="A85" s="18" t="str">
        <f t="shared" si="15"/>
        <v>CHARLEVILLE VAL DE MEUSE</v>
      </c>
      <c r="B85" s="47"/>
      <c r="C85" s="66"/>
      <c r="D85" s="65">
        <v>27</v>
      </c>
      <c r="E85" s="47"/>
      <c r="F85" s="66"/>
      <c r="G85" s="65"/>
      <c r="H85" s="60"/>
      <c r="I85" s="39"/>
      <c r="J85" s="39"/>
    </row>
    <row r="86" spans="1:10" ht="13.5" thickBot="1">
      <c r="A86" s="18" t="str">
        <f t="shared" si="15"/>
        <v>GIVET</v>
      </c>
      <c r="B86" s="69"/>
      <c r="C86" s="68"/>
      <c r="D86" s="67"/>
      <c r="E86" s="69"/>
      <c r="F86" s="68"/>
      <c r="G86" s="67"/>
      <c r="H86" s="60"/>
      <c r="I86" s="39"/>
      <c r="J86" s="39"/>
    </row>
    <row r="87" spans="1:10" ht="13.5" thickBot="1">
      <c r="A87" s="18" t="str">
        <f t="shared" si="15"/>
        <v>RETHEL</v>
      </c>
      <c r="B87" s="47"/>
      <c r="C87" s="66"/>
      <c r="D87" s="65">
        <v>10</v>
      </c>
      <c r="E87" s="47">
        <v>1000</v>
      </c>
      <c r="F87" s="66"/>
      <c r="G87" s="65"/>
      <c r="H87" s="60"/>
      <c r="I87" s="39"/>
      <c r="J87" s="39"/>
    </row>
    <row r="88" spans="1:10" ht="13.5" thickBot="1">
      <c r="A88" s="18" t="str">
        <f t="shared" si="15"/>
        <v>SEDAN</v>
      </c>
      <c r="B88" s="69">
        <v>1424</v>
      </c>
      <c r="C88" s="68"/>
      <c r="D88" s="67">
        <v>108</v>
      </c>
      <c r="E88" s="69"/>
      <c r="F88" s="68"/>
      <c r="G88" s="67">
        <v>20</v>
      </c>
      <c r="H88" s="60"/>
      <c r="I88" s="39"/>
      <c r="J88" s="39"/>
    </row>
    <row r="89" spans="1:10" ht="13.5" thickBot="1">
      <c r="A89" s="18" t="str">
        <f t="shared" si="15"/>
        <v>VOUZIERS</v>
      </c>
      <c r="B89" s="47"/>
      <c r="C89" s="66"/>
      <c r="D89" s="65"/>
      <c r="E89" s="47"/>
      <c r="F89" s="66"/>
      <c r="G89" s="65"/>
      <c r="H89" s="60"/>
      <c r="I89" s="39"/>
      <c r="J89" s="39"/>
    </row>
    <row r="90" spans="1:10" ht="13.5" thickBot="1">
      <c r="A90" s="18" t="str">
        <f t="shared" si="15"/>
        <v>Club 8</v>
      </c>
      <c r="B90" s="69"/>
      <c r="C90" s="68"/>
      <c r="D90" s="67"/>
      <c r="E90" s="69"/>
      <c r="F90" s="68"/>
      <c r="G90" s="67"/>
      <c r="H90" s="60"/>
      <c r="I90" s="39"/>
      <c r="J90" s="39"/>
    </row>
    <row r="91" spans="1:10" ht="13.5" thickBot="1">
      <c r="A91" s="18" t="str">
        <f t="shared" si="15"/>
        <v>Club 9</v>
      </c>
      <c r="B91" s="47"/>
      <c r="C91" s="66"/>
      <c r="D91" s="65"/>
      <c r="E91" s="47"/>
      <c r="F91" s="66"/>
      <c r="G91" s="65"/>
      <c r="H91" s="60"/>
      <c r="I91" s="39"/>
      <c r="J91" s="39"/>
    </row>
    <row r="92" spans="1:10" ht="13.5" thickBot="1">
      <c r="A92" s="18" t="str">
        <f t="shared" si="15"/>
        <v>Club 10</v>
      </c>
      <c r="B92" s="64"/>
      <c r="C92" s="63"/>
      <c r="D92" s="62"/>
      <c r="E92" s="64"/>
      <c r="F92" s="63"/>
      <c r="G92" s="62"/>
      <c r="H92" s="60"/>
      <c r="I92" s="39"/>
      <c r="J92" s="39"/>
    </row>
    <row r="93" spans="1:10" ht="13.5" thickBot="1">
      <c r="A93" s="10" t="s">
        <v>4</v>
      </c>
      <c r="B93" s="61">
        <f aca="true" t="shared" si="16" ref="B93:G93">SUM(B83:B92)</f>
        <v>1424</v>
      </c>
      <c r="C93" s="61">
        <f t="shared" si="16"/>
        <v>15</v>
      </c>
      <c r="D93" s="61">
        <f t="shared" si="16"/>
        <v>151</v>
      </c>
      <c r="E93" s="61">
        <f t="shared" si="16"/>
        <v>2000</v>
      </c>
      <c r="F93" s="61">
        <f t="shared" si="16"/>
        <v>0</v>
      </c>
      <c r="G93" s="61">
        <f t="shared" si="16"/>
        <v>20</v>
      </c>
      <c r="H93" s="60"/>
      <c r="I93" s="39"/>
      <c r="J93" s="39"/>
    </row>
    <row r="95" ht="13.5" thickBot="1"/>
    <row r="96" spans="1:10" ht="12.75">
      <c r="A96" s="380" t="s">
        <v>0</v>
      </c>
      <c r="B96" s="365" t="s">
        <v>76</v>
      </c>
      <c r="C96" s="382" t="s">
        <v>20</v>
      </c>
      <c r="D96" s="358"/>
      <c r="E96" s="383"/>
      <c r="F96" s="360" t="s">
        <v>6</v>
      </c>
      <c r="G96" s="361"/>
      <c r="H96" s="362"/>
      <c r="I96" s="386" t="s">
        <v>5</v>
      </c>
      <c r="J96" s="364"/>
    </row>
    <row r="97" spans="1:10" ht="13.5" thickBot="1">
      <c r="A97" s="381"/>
      <c r="B97" s="366"/>
      <c r="C97" s="20" t="s">
        <v>1</v>
      </c>
      <c r="D97" s="20" t="s">
        <v>2</v>
      </c>
      <c r="E97" s="22" t="s">
        <v>3</v>
      </c>
      <c r="F97" s="21" t="s">
        <v>1</v>
      </c>
      <c r="G97" s="20" t="s">
        <v>2</v>
      </c>
      <c r="H97" s="19" t="s">
        <v>3</v>
      </c>
      <c r="I97" s="387" t="s">
        <v>7</v>
      </c>
      <c r="J97" s="368"/>
    </row>
    <row r="98" spans="1:10" ht="13.5" thickBot="1">
      <c r="A98" s="18" t="str">
        <f aca="true" t="shared" si="17" ref="A98:A107">A6</f>
        <v>CHARLEVILLE MEZIERES</v>
      </c>
      <c r="B98" s="17">
        <f aca="true" t="shared" si="18" ref="B98:B107">B48</f>
        <v>0</v>
      </c>
      <c r="C98" s="16">
        <f aca="true" t="shared" si="19" ref="C98:C107">B69+E69+B83+E83</f>
        <v>0</v>
      </c>
      <c r="D98" s="15">
        <f aca="true" t="shared" si="20" ref="D98:D107">C69+F69+C83+F83</f>
        <v>0</v>
      </c>
      <c r="E98" s="14">
        <f aca="true" t="shared" si="21" ref="E98:E107">D69+G69+D83+G83</f>
        <v>0</v>
      </c>
      <c r="F98" s="13">
        <f aca="true" t="shared" si="22" ref="F98:F108">IF($B98=0,"",C98/$B98)</f>
      </c>
      <c r="G98" s="13">
        <f aca="true" t="shared" si="23" ref="G98:G108">IF($B98=0,"",D98/$B98)</f>
      </c>
      <c r="H98" s="12">
        <f aca="true" t="shared" si="24" ref="H98:H108">IF($B98=0,"",E98/$B98)</f>
      </c>
      <c r="I98" s="374">
        <f aca="true" t="shared" si="25" ref="I98:I107">C98+D98</f>
        <v>0</v>
      </c>
      <c r="J98" s="375"/>
    </row>
    <row r="99" spans="1:10" ht="13.5" thickBot="1">
      <c r="A99" s="18" t="str">
        <f t="shared" si="17"/>
        <v>CHARLEVILLE RIMBAUD</v>
      </c>
      <c r="B99" s="17">
        <f t="shared" si="18"/>
        <v>32</v>
      </c>
      <c r="C99" s="16">
        <f t="shared" si="19"/>
        <v>1000</v>
      </c>
      <c r="D99" s="15">
        <f t="shared" si="20"/>
        <v>15</v>
      </c>
      <c r="E99" s="14">
        <f t="shared" si="21"/>
        <v>16</v>
      </c>
      <c r="F99" s="13">
        <f t="shared" si="22"/>
        <v>31.25</v>
      </c>
      <c r="G99" s="13">
        <f t="shared" si="23"/>
        <v>0.46875</v>
      </c>
      <c r="H99" s="12">
        <f t="shared" si="24"/>
        <v>0.5</v>
      </c>
      <c r="I99" s="374">
        <f t="shared" si="25"/>
        <v>1015</v>
      </c>
      <c r="J99" s="375"/>
    </row>
    <row r="100" spans="1:10" ht="13.5" thickBot="1">
      <c r="A100" s="18" t="str">
        <f t="shared" si="17"/>
        <v>CHARLEVILLE VAL DE MEUSE</v>
      </c>
      <c r="B100" s="17">
        <f t="shared" si="18"/>
        <v>28</v>
      </c>
      <c r="C100" s="16">
        <f t="shared" si="19"/>
        <v>0</v>
      </c>
      <c r="D100" s="15">
        <f t="shared" si="20"/>
        <v>0</v>
      </c>
      <c r="E100" s="14">
        <f t="shared" si="21"/>
        <v>27</v>
      </c>
      <c r="F100" s="13">
        <f t="shared" si="22"/>
        <v>0</v>
      </c>
      <c r="G100" s="13">
        <f t="shared" si="23"/>
        <v>0</v>
      </c>
      <c r="H100" s="12">
        <f t="shared" si="24"/>
        <v>0.9642857142857143</v>
      </c>
      <c r="I100" s="374">
        <f t="shared" si="25"/>
        <v>0</v>
      </c>
      <c r="J100" s="375"/>
    </row>
    <row r="101" spans="1:10" ht="13.5" thickBot="1">
      <c r="A101" s="18" t="str">
        <f t="shared" si="17"/>
        <v>GIVET</v>
      </c>
      <c r="B101" s="17">
        <f t="shared" si="18"/>
        <v>18</v>
      </c>
      <c r="C101" s="16">
        <f t="shared" si="19"/>
        <v>0</v>
      </c>
      <c r="D101" s="15">
        <f t="shared" si="20"/>
        <v>0</v>
      </c>
      <c r="E101" s="14">
        <f t="shared" si="21"/>
        <v>0</v>
      </c>
      <c r="F101" s="13">
        <f t="shared" si="22"/>
        <v>0</v>
      </c>
      <c r="G101" s="13">
        <f t="shared" si="23"/>
        <v>0</v>
      </c>
      <c r="H101" s="12">
        <f t="shared" si="24"/>
        <v>0</v>
      </c>
      <c r="I101" s="374">
        <f t="shared" si="25"/>
        <v>0</v>
      </c>
      <c r="J101" s="375"/>
    </row>
    <row r="102" spans="1:10" ht="13.5" thickBot="1">
      <c r="A102" s="18" t="str">
        <f t="shared" si="17"/>
        <v>RETHEL</v>
      </c>
      <c r="B102" s="17">
        <f t="shared" si="18"/>
        <v>24</v>
      </c>
      <c r="C102" s="16">
        <f t="shared" si="19"/>
        <v>1000</v>
      </c>
      <c r="D102" s="15">
        <f t="shared" si="20"/>
        <v>0</v>
      </c>
      <c r="E102" s="14">
        <f t="shared" si="21"/>
        <v>10</v>
      </c>
      <c r="F102" s="13">
        <f t="shared" si="22"/>
        <v>41.666666666666664</v>
      </c>
      <c r="G102" s="13">
        <f t="shared" si="23"/>
        <v>0</v>
      </c>
      <c r="H102" s="12">
        <f t="shared" si="24"/>
        <v>0.4166666666666667</v>
      </c>
      <c r="I102" s="374">
        <f t="shared" si="25"/>
        <v>1000</v>
      </c>
      <c r="J102" s="375"/>
    </row>
    <row r="103" spans="1:10" ht="13.5" thickBot="1">
      <c r="A103" s="18" t="str">
        <f t="shared" si="17"/>
        <v>SEDAN</v>
      </c>
      <c r="B103" s="17">
        <f t="shared" si="18"/>
        <v>25</v>
      </c>
      <c r="C103" s="16">
        <f t="shared" si="19"/>
        <v>1924</v>
      </c>
      <c r="D103" s="15">
        <f t="shared" si="20"/>
        <v>0</v>
      </c>
      <c r="E103" s="14">
        <f t="shared" si="21"/>
        <v>128</v>
      </c>
      <c r="F103" s="13">
        <f t="shared" si="22"/>
        <v>76.96</v>
      </c>
      <c r="G103" s="13">
        <f t="shared" si="23"/>
        <v>0</v>
      </c>
      <c r="H103" s="12">
        <f t="shared" si="24"/>
        <v>5.12</v>
      </c>
      <c r="I103" s="374">
        <f t="shared" si="25"/>
        <v>1924</v>
      </c>
      <c r="J103" s="375"/>
    </row>
    <row r="104" spans="1:10" ht="13.5" thickBot="1">
      <c r="A104" s="18" t="str">
        <f t="shared" si="17"/>
        <v>VOUZIERS</v>
      </c>
      <c r="B104" s="17">
        <f t="shared" si="18"/>
        <v>13</v>
      </c>
      <c r="C104" s="16">
        <f t="shared" si="19"/>
        <v>0</v>
      </c>
      <c r="D104" s="15">
        <f t="shared" si="20"/>
        <v>0</v>
      </c>
      <c r="E104" s="14">
        <f t="shared" si="21"/>
        <v>0</v>
      </c>
      <c r="F104" s="13">
        <f t="shared" si="22"/>
        <v>0</v>
      </c>
      <c r="G104" s="13">
        <f t="shared" si="23"/>
        <v>0</v>
      </c>
      <c r="H104" s="12">
        <f t="shared" si="24"/>
        <v>0</v>
      </c>
      <c r="I104" s="374">
        <f t="shared" si="25"/>
        <v>0</v>
      </c>
      <c r="J104" s="375"/>
    </row>
    <row r="105" spans="1:10" ht="13.5" thickBot="1">
      <c r="A105" s="18" t="str">
        <f t="shared" si="17"/>
        <v>Club 8</v>
      </c>
      <c r="B105" s="17">
        <f t="shared" si="18"/>
        <v>0</v>
      </c>
      <c r="C105" s="16">
        <f t="shared" si="19"/>
        <v>0</v>
      </c>
      <c r="D105" s="15">
        <f t="shared" si="20"/>
        <v>0</v>
      </c>
      <c r="E105" s="14">
        <f t="shared" si="21"/>
        <v>0</v>
      </c>
      <c r="F105" s="13">
        <f t="shared" si="22"/>
      </c>
      <c r="G105" s="13">
        <f t="shared" si="23"/>
      </c>
      <c r="H105" s="12">
        <f t="shared" si="24"/>
      </c>
      <c r="I105" s="374">
        <f t="shared" si="25"/>
        <v>0</v>
      </c>
      <c r="J105" s="375"/>
    </row>
    <row r="106" spans="1:10" ht="13.5" thickBot="1">
      <c r="A106" s="18" t="str">
        <f t="shared" si="17"/>
        <v>Club 9</v>
      </c>
      <c r="B106" s="17">
        <f t="shared" si="18"/>
        <v>0</v>
      </c>
      <c r="C106" s="16">
        <f t="shared" si="19"/>
        <v>0</v>
      </c>
      <c r="D106" s="15">
        <f t="shared" si="20"/>
        <v>0</v>
      </c>
      <c r="E106" s="14">
        <f t="shared" si="21"/>
        <v>0</v>
      </c>
      <c r="F106" s="13">
        <f t="shared" si="22"/>
      </c>
      <c r="G106" s="13">
        <f t="shared" si="23"/>
      </c>
      <c r="H106" s="12">
        <f t="shared" si="24"/>
      </c>
      <c r="I106" s="374">
        <f t="shared" si="25"/>
        <v>0</v>
      </c>
      <c r="J106" s="375"/>
    </row>
    <row r="107" spans="1:10" ht="13.5" thickBot="1">
      <c r="A107" s="18" t="str">
        <f t="shared" si="17"/>
        <v>Club 10</v>
      </c>
      <c r="B107" s="59">
        <f t="shared" si="18"/>
        <v>0</v>
      </c>
      <c r="C107" s="16">
        <f t="shared" si="19"/>
        <v>0</v>
      </c>
      <c r="D107" s="15">
        <f t="shared" si="20"/>
        <v>0</v>
      </c>
      <c r="E107" s="14">
        <f t="shared" si="21"/>
        <v>0</v>
      </c>
      <c r="F107" s="13">
        <f t="shared" si="22"/>
      </c>
      <c r="G107" s="13">
        <f t="shared" si="23"/>
      </c>
      <c r="H107" s="12">
        <f t="shared" si="24"/>
      </c>
      <c r="I107" s="374">
        <f t="shared" si="25"/>
        <v>0</v>
      </c>
      <c r="J107" s="375"/>
    </row>
    <row r="108" spans="1:10" ht="13.5" thickBot="1">
      <c r="A108" s="34" t="s">
        <v>4</v>
      </c>
      <c r="B108" s="10">
        <f>SUM(B98:B107)</f>
        <v>140</v>
      </c>
      <c r="C108" s="33">
        <f>SUM(C98:C107)</f>
        <v>3924</v>
      </c>
      <c r="D108" s="32">
        <f>SUM(D98:D107)</f>
        <v>15</v>
      </c>
      <c r="E108" s="32">
        <f>SUM(E98:E107)</f>
        <v>181</v>
      </c>
      <c r="F108" s="6">
        <f t="shared" si="22"/>
        <v>28.02857142857143</v>
      </c>
      <c r="G108" s="6">
        <f t="shared" si="23"/>
        <v>0.10714285714285714</v>
      </c>
      <c r="H108" s="5">
        <f t="shared" si="24"/>
        <v>1.292857142857143</v>
      </c>
      <c r="I108" s="378">
        <f>SUM(I98:J107)</f>
        <v>3939</v>
      </c>
      <c r="J108" s="379"/>
    </row>
    <row r="109" spans="1:10" ht="13.5" thickBot="1">
      <c r="A109" s="26"/>
      <c r="B109" s="26"/>
      <c r="C109" s="26"/>
      <c r="D109" s="26"/>
      <c r="E109" s="26"/>
      <c r="F109" s="54"/>
      <c r="G109" s="54"/>
      <c r="H109" s="54"/>
      <c r="I109" s="26"/>
      <c r="J109" s="26"/>
    </row>
    <row r="110" spans="1:10" ht="12.75" customHeight="1">
      <c r="A110" s="380" t="s">
        <v>0</v>
      </c>
      <c r="B110" s="357" t="s">
        <v>15</v>
      </c>
      <c r="C110" s="358"/>
      <c r="D110" s="359"/>
      <c r="E110" s="26"/>
      <c r="F110" s="54"/>
      <c r="G110" s="54"/>
      <c r="H110" s="54"/>
      <c r="I110" s="26"/>
      <c r="J110" s="26"/>
    </row>
    <row r="111" spans="1:10" ht="13.5" customHeight="1" thickBot="1">
      <c r="A111" s="381"/>
      <c r="B111" s="388" t="s">
        <v>1</v>
      </c>
      <c r="C111" s="389"/>
      <c r="D111" s="390"/>
      <c r="E111" s="26"/>
      <c r="F111" s="54"/>
      <c r="G111" s="54"/>
      <c r="H111" s="54"/>
      <c r="I111" s="26"/>
      <c r="J111" s="26"/>
    </row>
    <row r="112" spans="1:10" ht="13.5" thickBot="1">
      <c r="A112" s="58" t="str">
        <f aca="true" t="shared" si="26" ref="A112:A121">A20</f>
        <v>CHARLEVILLE MEZIERES</v>
      </c>
      <c r="B112" s="38"/>
      <c r="C112" s="56"/>
      <c r="D112" s="38"/>
      <c r="E112" s="26"/>
      <c r="F112" s="54"/>
      <c r="G112" s="54"/>
      <c r="H112" s="54"/>
      <c r="I112" s="26"/>
      <c r="J112" s="26"/>
    </row>
    <row r="113" spans="1:10" ht="13.5" thickBot="1">
      <c r="A113" s="58" t="str">
        <f t="shared" si="26"/>
        <v>CHARLEVILLE RIMBAUD</v>
      </c>
      <c r="B113" s="38"/>
      <c r="C113" s="56"/>
      <c r="D113" s="38"/>
      <c r="E113" s="26"/>
      <c r="F113" s="54"/>
      <c r="G113" s="54"/>
      <c r="H113" s="54"/>
      <c r="I113" s="26"/>
      <c r="J113" s="26"/>
    </row>
    <row r="114" spans="1:10" ht="13.5" thickBot="1">
      <c r="A114" s="58" t="str">
        <f t="shared" si="26"/>
        <v>CHARLEVILLE VAL DE MEUSE</v>
      </c>
      <c r="B114" s="38"/>
      <c r="C114" s="56"/>
      <c r="D114" s="38"/>
      <c r="E114" s="26"/>
      <c r="F114" s="54"/>
      <c r="G114" s="54"/>
      <c r="H114" s="54"/>
      <c r="I114" s="26"/>
      <c r="J114" s="26"/>
    </row>
    <row r="115" spans="1:10" ht="13.5" thickBot="1">
      <c r="A115" s="58" t="str">
        <f t="shared" si="26"/>
        <v>GIVET</v>
      </c>
      <c r="B115" s="38"/>
      <c r="C115" s="56"/>
      <c r="D115" s="38"/>
      <c r="E115" s="26"/>
      <c r="F115" s="54"/>
      <c r="G115" s="54"/>
      <c r="H115" s="54"/>
      <c r="I115" s="26"/>
      <c r="J115" s="26"/>
    </row>
    <row r="116" spans="1:10" ht="13.5" thickBot="1">
      <c r="A116" s="58" t="str">
        <f t="shared" si="26"/>
        <v>RETHEL</v>
      </c>
      <c r="B116" s="38"/>
      <c r="C116" s="56"/>
      <c r="D116" s="38"/>
      <c r="E116" s="26"/>
      <c r="F116" s="54"/>
      <c r="G116" s="54"/>
      <c r="H116" s="54"/>
      <c r="I116" s="26"/>
      <c r="J116" s="26"/>
    </row>
    <row r="117" spans="1:10" ht="13.5" thickBot="1">
      <c r="A117" s="58" t="str">
        <f t="shared" si="26"/>
        <v>SEDAN</v>
      </c>
      <c r="B117" s="38"/>
      <c r="C117" s="56">
        <v>4530</v>
      </c>
      <c r="D117" s="38"/>
      <c r="E117" s="26"/>
      <c r="F117" s="54"/>
      <c r="G117" s="54"/>
      <c r="H117" s="54"/>
      <c r="I117" s="26"/>
      <c r="J117" s="26"/>
    </row>
    <row r="118" spans="1:10" ht="13.5" thickBot="1">
      <c r="A118" s="58" t="str">
        <f t="shared" si="26"/>
        <v>VOUZIERS</v>
      </c>
      <c r="B118" s="38"/>
      <c r="C118" s="56"/>
      <c r="D118" s="38"/>
      <c r="E118" s="26"/>
      <c r="F118" s="54"/>
      <c r="G118" s="54"/>
      <c r="H118" s="54"/>
      <c r="I118" s="26"/>
      <c r="J118" s="26"/>
    </row>
    <row r="119" spans="1:10" ht="13.5" thickBot="1">
      <c r="A119" s="58" t="str">
        <f t="shared" si="26"/>
        <v>Club 8</v>
      </c>
      <c r="B119" s="38"/>
      <c r="C119" s="56"/>
      <c r="D119" s="38"/>
      <c r="E119" s="26"/>
      <c r="F119" s="54"/>
      <c r="G119" s="54"/>
      <c r="H119" s="54"/>
      <c r="I119" s="26"/>
      <c r="J119" s="26"/>
    </row>
    <row r="120" spans="1:10" ht="13.5" thickBot="1">
      <c r="A120" s="58" t="str">
        <f t="shared" si="26"/>
        <v>Club 9</v>
      </c>
      <c r="B120" s="38"/>
      <c r="C120" s="56"/>
      <c r="D120" s="38"/>
      <c r="E120" s="26"/>
      <c r="F120" s="54"/>
      <c r="G120" s="54"/>
      <c r="H120" s="54"/>
      <c r="I120" s="26"/>
      <c r="J120" s="26"/>
    </row>
    <row r="121" spans="1:10" ht="13.5" thickBot="1">
      <c r="A121" s="57" t="str">
        <f t="shared" si="26"/>
        <v>Club 10</v>
      </c>
      <c r="B121" s="38"/>
      <c r="C121" s="56"/>
      <c r="D121" s="38"/>
      <c r="E121" s="26"/>
      <c r="F121" s="54"/>
      <c r="G121" s="54"/>
      <c r="H121" s="54"/>
      <c r="I121" s="26"/>
      <c r="J121" s="26"/>
    </row>
    <row r="122" spans="1:10" ht="13.5" thickBot="1">
      <c r="A122" s="55" t="s">
        <v>4</v>
      </c>
      <c r="B122" s="38"/>
      <c r="C122" s="44">
        <f>SUM(C112:C121)</f>
        <v>4530</v>
      </c>
      <c r="D122" s="38"/>
      <c r="E122" s="26"/>
      <c r="F122" s="54"/>
      <c r="G122" s="54"/>
      <c r="H122" s="54"/>
      <c r="I122" s="26"/>
      <c r="J122" s="26"/>
    </row>
    <row r="123" spans="1:10" ht="12.75" customHeight="1">
      <c r="A123" s="395"/>
      <c r="B123" s="377"/>
      <c r="C123" s="377"/>
      <c r="D123" s="53"/>
      <c r="E123" s="377"/>
      <c r="F123" s="377"/>
      <c r="G123" s="377"/>
      <c r="H123" s="394"/>
      <c r="I123" s="394"/>
      <c r="J123" s="394"/>
    </row>
    <row r="124" spans="1:10" ht="13.5" customHeight="1" thickBot="1">
      <c r="A124" s="395"/>
      <c r="B124" s="42"/>
      <c r="C124" s="42"/>
      <c r="D124" s="42"/>
      <c r="E124" s="396"/>
      <c r="F124" s="396"/>
      <c r="G124" s="396"/>
      <c r="H124" s="41"/>
      <c r="I124" s="41"/>
      <c r="J124" s="41"/>
    </row>
    <row r="125" spans="1:10" ht="18.75" customHeight="1" thickBot="1">
      <c r="A125" s="52" t="str">
        <f>A2</f>
        <v>ZONE 13</v>
      </c>
      <c r="B125" s="354" t="s">
        <v>9</v>
      </c>
      <c r="C125" s="355"/>
      <c r="D125" s="355"/>
      <c r="E125" s="355"/>
      <c r="F125" s="355"/>
      <c r="G125" s="355"/>
      <c r="H125" s="355"/>
      <c r="I125" s="355"/>
      <c r="J125" s="356"/>
    </row>
    <row r="126" spans="2:10" ht="13.5" thickBot="1"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 customHeight="1">
      <c r="A127" s="50" t="s">
        <v>0</v>
      </c>
      <c r="B127" s="391" t="s">
        <v>16</v>
      </c>
      <c r="C127" s="392"/>
      <c r="D127" s="393"/>
      <c r="E127" s="391" t="s">
        <v>17</v>
      </c>
      <c r="F127" s="392"/>
      <c r="G127" s="393"/>
      <c r="H127" s="391" t="s">
        <v>18</v>
      </c>
      <c r="I127" s="392"/>
      <c r="J127" s="393"/>
    </row>
    <row r="128" spans="1:10" ht="13.5" customHeight="1" thickBot="1">
      <c r="A128" s="49"/>
      <c r="B128" s="21" t="s">
        <v>1</v>
      </c>
      <c r="C128" s="20" t="s">
        <v>2</v>
      </c>
      <c r="D128" s="19" t="s">
        <v>3</v>
      </c>
      <c r="E128" s="35" t="s">
        <v>1</v>
      </c>
      <c r="F128" s="20" t="s">
        <v>2</v>
      </c>
      <c r="G128" s="22" t="s">
        <v>3</v>
      </c>
      <c r="H128" s="21" t="s">
        <v>1</v>
      </c>
      <c r="I128" s="20" t="s">
        <v>2</v>
      </c>
      <c r="J128" s="19" t="s">
        <v>3</v>
      </c>
    </row>
    <row r="129" spans="1:10" ht="13.5" thickBot="1">
      <c r="A129" s="18" t="str">
        <f aca="true" t="shared" si="27" ref="A129:A138">A6</f>
        <v>CHARLEVILLE MEZIERES</v>
      </c>
      <c r="B129" s="47"/>
      <c r="C129" s="46"/>
      <c r="D129" s="45"/>
      <c r="E129" s="46"/>
      <c r="F129" s="46"/>
      <c r="G129" s="48"/>
      <c r="H129" s="47"/>
      <c r="I129" s="46"/>
      <c r="J129" s="45"/>
    </row>
    <row r="130" spans="1:10" ht="13.5" thickBot="1">
      <c r="A130" s="18" t="str">
        <f t="shared" si="27"/>
        <v>CHARLEVILLE RIMBAUD</v>
      </c>
      <c r="B130" s="47"/>
      <c r="C130" s="46">
        <v>13134</v>
      </c>
      <c r="D130" s="45">
        <v>13</v>
      </c>
      <c r="E130" s="46"/>
      <c r="F130" s="46"/>
      <c r="G130" s="48"/>
      <c r="H130" s="47"/>
      <c r="I130" s="46"/>
      <c r="J130" s="45"/>
    </row>
    <row r="131" spans="1:10" ht="13.5" thickBot="1">
      <c r="A131" s="18" t="str">
        <f t="shared" si="27"/>
        <v>CHARLEVILLE VAL DE MEUSE</v>
      </c>
      <c r="B131" s="47">
        <v>7849</v>
      </c>
      <c r="C131" s="46"/>
      <c r="D131" s="45">
        <v>8</v>
      </c>
      <c r="E131" s="46"/>
      <c r="F131" s="46"/>
      <c r="G131" s="48"/>
      <c r="H131" s="47"/>
      <c r="I131" s="46"/>
      <c r="J131" s="45"/>
    </row>
    <row r="132" spans="1:10" ht="13.5" thickBot="1">
      <c r="A132" s="18" t="str">
        <f t="shared" si="27"/>
        <v>GIVET</v>
      </c>
      <c r="B132" s="47"/>
      <c r="C132" s="46">
        <v>2584</v>
      </c>
      <c r="D132" s="45">
        <v>3</v>
      </c>
      <c r="E132" s="46"/>
      <c r="F132" s="46"/>
      <c r="G132" s="48"/>
      <c r="H132" s="47">
        <v>1000</v>
      </c>
      <c r="I132" s="46"/>
      <c r="J132" s="45"/>
    </row>
    <row r="133" spans="1:10" ht="13.5" thickBot="1">
      <c r="A133" s="18" t="str">
        <f t="shared" si="27"/>
        <v>RETHEL</v>
      </c>
      <c r="B133" s="47"/>
      <c r="C133" s="46">
        <v>6910</v>
      </c>
      <c r="D133" s="45">
        <v>7</v>
      </c>
      <c r="E133" s="46"/>
      <c r="F133" s="46"/>
      <c r="G133" s="48"/>
      <c r="H133" s="47">
        <v>1000</v>
      </c>
      <c r="I133" s="46"/>
      <c r="J133" s="45"/>
    </row>
    <row r="134" spans="1:10" ht="13.5" thickBot="1">
      <c r="A134" s="18" t="str">
        <f t="shared" si="27"/>
        <v>SEDAN</v>
      </c>
      <c r="B134" s="47"/>
      <c r="C134" s="46">
        <v>4984</v>
      </c>
      <c r="D134" s="45">
        <v>17</v>
      </c>
      <c r="E134" s="46"/>
      <c r="F134" s="46"/>
      <c r="G134" s="48"/>
      <c r="H134" s="47"/>
      <c r="I134" s="46"/>
      <c r="J134" s="45"/>
    </row>
    <row r="135" spans="1:10" ht="13.5" thickBot="1">
      <c r="A135" s="18" t="str">
        <f t="shared" si="27"/>
        <v>VOUZIERS</v>
      </c>
      <c r="B135" s="47">
        <v>863</v>
      </c>
      <c r="C135" s="46"/>
      <c r="D135" s="45">
        <v>1</v>
      </c>
      <c r="E135" s="46"/>
      <c r="F135" s="46"/>
      <c r="G135" s="48"/>
      <c r="H135" s="47"/>
      <c r="I135" s="46"/>
      <c r="J135" s="45"/>
    </row>
    <row r="136" spans="1:10" ht="13.5" thickBot="1">
      <c r="A136" s="18" t="str">
        <f t="shared" si="27"/>
        <v>Club 8</v>
      </c>
      <c r="B136" s="47"/>
      <c r="C136" s="46"/>
      <c r="D136" s="45"/>
      <c r="E136" s="46"/>
      <c r="F136" s="46"/>
      <c r="G136" s="48"/>
      <c r="H136" s="47"/>
      <c r="I136" s="46"/>
      <c r="J136" s="45"/>
    </row>
    <row r="137" spans="1:10" ht="13.5" thickBot="1">
      <c r="A137" s="18" t="str">
        <f t="shared" si="27"/>
        <v>Club 9</v>
      </c>
      <c r="B137" s="47"/>
      <c r="C137" s="46"/>
      <c r="D137" s="45"/>
      <c r="E137" s="46"/>
      <c r="F137" s="46"/>
      <c r="G137" s="48"/>
      <c r="H137" s="47"/>
      <c r="I137" s="46"/>
      <c r="J137" s="45"/>
    </row>
    <row r="138" spans="1:10" ht="13.5" thickBot="1">
      <c r="A138" s="18" t="str">
        <f t="shared" si="27"/>
        <v>Club 10</v>
      </c>
      <c r="B138" s="47"/>
      <c r="C138" s="46"/>
      <c r="D138" s="45"/>
      <c r="E138" s="46"/>
      <c r="F138" s="46"/>
      <c r="G138" s="48"/>
      <c r="H138" s="47"/>
      <c r="I138" s="46"/>
      <c r="J138" s="45"/>
    </row>
    <row r="139" spans="1:10" ht="13.5" thickBot="1">
      <c r="A139" s="10" t="s">
        <v>4</v>
      </c>
      <c r="B139" s="44">
        <f aca="true" t="shared" si="28" ref="B139:J139">SUM(B129:B138)</f>
        <v>8712</v>
      </c>
      <c r="C139" s="44">
        <f t="shared" si="28"/>
        <v>27612</v>
      </c>
      <c r="D139" s="44">
        <f t="shared" si="28"/>
        <v>49</v>
      </c>
      <c r="E139" s="44">
        <f t="shared" si="28"/>
        <v>0</v>
      </c>
      <c r="F139" s="44">
        <f t="shared" si="28"/>
        <v>0</v>
      </c>
      <c r="G139" s="44">
        <f t="shared" si="28"/>
        <v>0</v>
      </c>
      <c r="H139" s="44">
        <f t="shared" si="28"/>
        <v>2000</v>
      </c>
      <c r="I139" s="44">
        <f t="shared" si="28"/>
        <v>0</v>
      </c>
      <c r="J139" s="44">
        <f t="shared" si="28"/>
        <v>0</v>
      </c>
    </row>
    <row r="141" spans="1:10" ht="12.75" customHeight="1">
      <c r="A141" s="43"/>
      <c r="B141" s="42"/>
      <c r="C141" s="42"/>
      <c r="D141" s="42"/>
      <c r="E141" s="41"/>
      <c r="F141" s="41"/>
      <c r="G141" s="41"/>
      <c r="H141" s="41"/>
      <c r="I141" s="41"/>
      <c r="J141" s="41"/>
    </row>
    <row r="142" spans="1:10" ht="13.5" thickBot="1">
      <c r="A142" s="40"/>
      <c r="B142" s="39"/>
      <c r="C142" s="39"/>
      <c r="D142" s="39"/>
      <c r="E142" s="38"/>
      <c r="F142" s="38"/>
      <c r="G142" s="38"/>
      <c r="H142" s="38"/>
      <c r="I142" s="38"/>
      <c r="J142" s="38"/>
    </row>
    <row r="143" spans="1:10" ht="12.75" customHeight="1">
      <c r="A143" s="37" t="s">
        <v>0</v>
      </c>
      <c r="B143" s="365" t="s">
        <v>76</v>
      </c>
      <c r="C143" s="360" t="s">
        <v>19</v>
      </c>
      <c r="D143" s="361"/>
      <c r="E143" s="362"/>
      <c r="F143" s="360" t="s">
        <v>6</v>
      </c>
      <c r="G143" s="361"/>
      <c r="H143" s="362"/>
      <c r="I143" s="386" t="s">
        <v>5</v>
      </c>
      <c r="J143" s="364"/>
    </row>
    <row r="144" spans="1:10" ht="13.5" customHeight="1" thickBot="1">
      <c r="A144" s="36"/>
      <c r="B144" s="366"/>
      <c r="C144" s="35" t="s">
        <v>1</v>
      </c>
      <c r="D144" s="20" t="s">
        <v>2</v>
      </c>
      <c r="E144" s="22" t="s">
        <v>3</v>
      </c>
      <c r="F144" s="21" t="s">
        <v>1</v>
      </c>
      <c r="G144" s="20" t="s">
        <v>2</v>
      </c>
      <c r="H144" s="19" t="s">
        <v>3</v>
      </c>
      <c r="I144" s="387" t="s">
        <v>7</v>
      </c>
      <c r="J144" s="368"/>
    </row>
    <row r="145" spans="1:10" ht="13.5" thickBot="1">
      <c r="A145" s="18" t="str">
        <f aca="true" t="shared" si="29" ref="A145:A154">A6</f>
        <v>CHARLEVILLE MEZIERES</v>
      </c>
      <c r="B145" s="17">
        <f aca="true" t="shared" si="30" ref="B145:B150">B48</f>
        <v>0</v>
      </c>
      <c r="C145" s="16">
        <f>B129+E129+H129+B142</f>
        <v>0</v>
      </c>
      <c r="D145" s="15">
        <f>C129+F129+I129+C142</f>
        <v>0</v>
      </c>
      <c r="E145" s="14">
        <f>D129+G129+J129+D142</f>
        <v>0</v>
      </c>
      <c r="F145" s="13">
        <f aca="true" t="shared" si="31" ref="F145:F155">IF($B145=0,"",C145/$B145)</f>
      </c>
      <c r="G145" s="13">
        <f aca="true" t="shared" si="32" ref="G145:G155">IF($B145=0,"",D145/$B145)</f>
      </c>
      <c r="H145" s="12">
        <f aca="true" t="shared" si="33" ref="H145:H155">IF($B145=0,"",E145/$B145)</f>
      </c>
      <c r="I145" s="374">
        <f aca="true" t="shared" si="34" ref="I145:I154">C145+D145</f>
        <v>0</v>
      </c>
      <c r="J145" s="375"/>
    </row>
    <row r="146" spans="1:10" ht="13.5" thickBot="1">
      <c r="A146" s="18" t="str">
        <f t="shared" si="29"/>
        <v>CHARLEVILLE RIMBAUD</v>
      </c>
      <c r="B146" s="17">
        <f t="shared" si="30"/>
        <v>32</v>
      </c>
      <c r="C146" s="16">
        <f aca="true" t="shared" si="35" ref="C146:C154">B130+E130+H130</f>
        <v>0</v>
      </c>
      <c r="D146" s="15">
        <f aca="true" t="shared" si="36" ref="D146:D154">C130+F130+I130</f>
        <v>13134</v>
      </c>
      <c r="E146" s="14">
        <f aca="true" t="shared" si="37" ref="E146:E154">D130+G130+J130</f>
        <v>13</v>
      </c>
      <c r="F146" s="13">
        <f t="shared" si="31"/>
        <v>0</v>
      </c>
      <c r="G146" s="13">
        <f t="shared" si="32"/>
        <v>410.4375</v>
      </c>
      <c r="H146" s="12">
        <f t="shared" si="33"/>
        <v>0.40625</v>
      </c>
      <c r="I146" s="374">
        <f t="shared" si="34"/>
        <v>13134</v>
      </c>
      <c r="J146" s="375"/>
    </row>
    <row r="147" spans="1:10" ht="13.5" thickBot="1">
      <c r="A147" s="18" t="str">
        <f t="shared" si="29"/>
        <v>CHARLEVILLE VAL DE MEUSE</v>
      </c>
      <c r="B147" s="17">
        <f t="shared" si="30"/>
        <v>28</v>
      </c>
      <c r="C147" s="16">
        <f t="shared" si="35"/>
        <v>7849</v>
      </c>
      <c r="D147" s="15">
        <f t="shared" si="36"/>
        <v>0</v>
      </c>
      <c r="E147" s="14">
        <f t="shared" si="37"/>
        <v>8</v>
      </c>
      <c r="F147" s="13">
        <f t="shared" si="31"/>
        <v>280.32142857142856</v>
      </c>
      <c r="G147" s="13">
        <f t="shared" si="32"/>
        <v>0</v>
      </c>
      <c r="H147" s="12">
        <f t="shared" si="33"/>
        <v>0.2857142857142857</v>
      </c>
      <c r="I147" s="374">
        <f t="shared" si="34"/>
        <v>7849</v>
      </c>
      <c r="J147" s="375"/>
    </row>
    <row r="148" spans="1:10" ht="13.5" thickBot="1">
      <c r="A148" s="18" t="str">
        <f t="shared" si="29"/>
        <v>GIVET</v>
      </c>
      <c r="B148" s="17">
        <f t="shared" si="30"/>
        <v>18</v>
      </c>
      <c r="C148" s="16">
        <f t="shared" si="35"/>
        <v>1000</v>
      </c>
      <c r="D148" s="15">
        <f t="shared" si="36"/>
        <v>2584</v>
      </c>
      <c r="E148" s="14">
        <f t="shared" si="37"/>
        <v>3</v>
      </c>
      <c r="F148" s="13">
        <f t="shared" si="31"/>
        <v>55.55555555555556</v>
      </c>
      <c r="G148" s="13">
        <f t="shared" si="32"/>
        <v>143.55555555555554</v>
      </c>
      <c r="H148" s="12">
        <f t="shared" si="33"/>
        <v>0.16666666666666666</v>
      </c>
      <c r="I148" s="374">
        <f t="shared" si="34"/>
        <v>3584</v>
      </c>
      <c r="J148" s="375"/>
    </row>
    <row r="149" spans="1:10" ht="13.5" thickBot="1">
      <c r="A149" s="18" t="str">
        <f t="shared" si="29"/>
        <v>RETHEL</v>
      </c>
      <c r="B149" s="17">
        <f t="shared" si="30"/>
        <v>24</v>
      </c>
      <c r="C149" s="16">
        <f t="shared" si="35"/>
        <v>1000</v>
      </c>
      <c r="D149" s="15">
        <f t="shared" si="36"/>
        <v>6910</v>
      </c>
      <c r="E149" s="14">
        <f t="shared" si="37"/>
        <v>7</v>
      </c>
      <c r="F149" s="13">
        <f t="shared" si="31"/>
        <v>41.666666666666664</v>
      </c>
      <c r="G149" s="13">
        <f t="shared" si="32"/>
        <v>287.9166666666667</v>
      </c>
      <c r="H149" s="12">
        <f t="shared" si="33"/>
        <v>0.2916666666666667</v>
      </c>
      <c r="I149" s="374">
        <f t="shared" si="34"/>
        <v>7910</v>
      </c>
      <c r="J149" s="375"/>
    </row>
    <row r="150" spans="1:10" ht="13.5" thickBot="1">
      <c r="A150" s="18" t="str">
        <f t="shared" si="29"/>
        <v>SEDAN</v>
      </c>
      <c r="B150" s="17">
        <f t="shared" si="30"/>
        <v>25</v>
      </c>
      <c r="C150" s="16">
        <f t="shared" si="35"/>
        <v>0</v>
      </c>
      <c r="D150" s="15">
        <f t="shared" si="36"/>
        <v>4984</v>
      </c>
      <c r="E150" s="14">
        <f t="shared" si="37"/>
        <v>17</v>
      </c>
      <c r="F150" s="13">
        <f t="shared" si="31"/>
        <v>0</v>
      </c>
      <c r="G150" s="13">
        <f t="shared" si="32"/>
        <v>199.36</v>
      </c>
      <c r="H150" s="12">
        <f t="shared" si="33"/>
        <v>0.68</v>
      </c>
      <c r="I150" s="374">
        <f t="shared" si="34"/>
        <v>4984</v>
      </c>
      <c r="J150" s="375"/>
    </row>
    <row r="151" spans="1:10" ht="13.5" thickBot="1">
      <c r="A151" s="18" t="str">
        <f t="shared" si="29"/>
        <v>VOUZIERS</v>
      </c>
      <c r="B151" s="17">
        <f>B54</f>
        <v>13</v>
      </c>
      <c r="C151" s="16">
        <f t="shared" si="35"/>
        <v>863</v>
      </c>
      <c r="D151" s="15">
        <f t="shared" si="36"/>
        <v>0</v>
      </c>
      <c r="E151" s="14">
        <f t="shared" si="37"/>
        <v>1</v>
      </c>
      <c r="F151" s="13">
        <f t="shared" si="31"/>
        <v>66.38461538461539</v>
      </c>
      <c r="G151" s="13">
        <f t="shared" si="32"/>
        <v>0</v>
      </c>
      <c r="H151" s="12">
        <f t="shared" si="33"/>
        <v>0.07692307692307693</v>
      </c>
      <c r="I151" s="374">
        <f t="shared" si="34"/>
        <v>863</v>
      </c>
      <c r="J151" s="375"/>
    </row>
    <row r="152" spans="1:10" ht="13.5" thickBot="1">
      <c r="A152" s="18" t="str">
        <f t="shared" si="29"/>
        <v>Club 8</v>
      </c>
      <c r="B152" s="17">
        <f>B55</f>
        <v>0</v>
      </c>
      <c r="C152" s="16">
        <f t="shared" si="35"/>
        <v>0</v>
      </c>
      <c r="D152" s="15">
        <f t="shared" si="36"/>
        <v>0</v>
      </c>
      <c r="E152" s="14">
        <f t="shared" si="37"/>
        <v>0</v>
      </c>
      <c r="F152" s="13">
        <f t="shared" si="31"/>
      </c>
      <c r="G152" s="13">
        <f t="shared" si="32"/>
      </c>
      <c r="H152" s="12">
        <f t="shared" si="33"/>
      </c>
      <c r="I152" s="374">
        <f t="shared" si="34"/>
        <v>0</v>
      </c>
      <c r="J152" s="375"/>
    </row>
    <row r="153" spans="1:10" ht="13.5" thickBot="1">
      <c r="A153" s="18" t="str">
        <f t="shared" si="29"/>
        <v>Club 9</v>
      </c>
      <c r="B153" s="17">
        <f>B56</f>
        <v>0</v>
      </c>
      <c r="C153" s="16">
        <f t="shared" si="35"/>
        <v>0</v>
      </c>
      <c r="D153" s="15">
        <f t="shared" si="36"/>
        <v>0</v>
      </c>
      <c r="E153" s="14">
        <f t="shared" si="37"/>
        <v>0</v>
      </c>
      <c r="F153" s="13">
        <f t="shared" si="31"/>
      </c>
      <c r="G153" s="13">
        <f t="shared" si="32"/>
      </c>
      <c r="H153" s="12">
        <f t="shared" si="33"/>
      </c>
      <c r="I153" s="374">
        <f t="shared" si="34"/>
        <v>0</v>
      </c>
      <c r="J153" s="375"/>
    </row>
    <row r="154" spans="1:10" ht="13.5" thickBot="1">
      <c r="A154" s="18" t="str">
        <f t="shared" si="29"/>
        <v>Club 10</v>
      </c>
      <c r="B154" s="17">
        <f>B57</f>
        <v>0</v>
      </c>
      <c r="C154" s="16">
        <f t="shared" si="35"/>
        <v>0</v>
      </c>
      <c r="D154" s="15">
        <f t="shared" si="36"/>
        <v>0</v>
      </c>
      <c r="E154" s="14">
        <f t="shared" si="37"/>
        <v>0</v>
      </c>
      <c r="F154" s="13">
        <f t="shared" si="31"/>
      </c>
      <c r="G154" s="13">
        <f t="shared" si="32"/>
      </c>
      <c r="H154" s="12">
        <f t="shared" si="33"/>
      </c>
      <c r="I154" s="374">
        <f t="shared" si="34"/>
        <v>0</v>
      </c>
      <c r="J154" s="375"/>
    </row>
    <row r="155" spans="1:10" ht="13.5" thickBot="1">
      <c r="A155" s="34" t="s">
        <v>4</v>
      </c>
      <c r="B155" s="10">
        <f>SUM(B145:B154)</f>
        <v>140</v>
      </c>
      <c r="C155" s="33">
        <f>SUM(C145:C154)</f>
        <v>10712</v>
      </c>
      <c r="D155" s="32">
        <f>SUM(D145:D154)</f>
        <v>27612</v>
      </c>
      <c r="E155" s="31">
        <f>SUM(E145:E154)</f>
        <v>49</v>
      </c>
      <c r="F155" s="6">
        <f t="shared" si="31"/>
        <v>76.51428571428572</v>
      </c>
      <c r="G155" s="6">
        <f t="shared" si="32"/>
        <v>197.22857142857143</v>
      </c>
      <c r="H155" s="5">
        <f t="shared" si="33"/>
        <v>0.35</v>
      </c>
      <c r="I155" s="378">
        <f>SUM(I145:J154)</f>
        <v>38324</v>
      </c>
      <c r="J155" s="379"/>
    </row>
    <row r="156" spans="1:10" ht="12.75">
      <c r="A156" s="26"/>
      <c r="B156" s="26"/>
      <c r="C156" s="26"/>
      <c r="D156" s="26"/>
      <c r="E156" s="26"/>
      <c r="F156" s="27"/>
      <c r="G156" s="27"/>
      <c r="H156" s="27"/>
      <c r="I156" s="26"/>
      <c r="J156" s="26"/>
    </row>
    <row r="157" spans="1:10" ht="12.75">
      <c r="A157" s="26"/>
      <c r="B157" s="26"/>
      <c r="C157" s="26"/>
      <c r="D157" s="26"/>
      <c r="E157" s="26"/>
      <c r="F157" s="27"/>
      <c r="G157" s="27"/>
      <c r="H157" s="27"/>
      <c r="I157" s="26"/>
      <c r="J157" s="26"/>
    </row>
    <row r="158" spans="1:10" ht="18" customHeight="1">
      <c r="A158" s="30" t="str">
        <f>A2</f>
        <v>ZONE 13</v>
      </c>
      <c r="B158" s="397" t="s">
        <v>68</v>
      </c>
      <c r="C158" s="397"/>
      <c r="D158" s="397"/>
      <c r="E158" s="397"/>
      <c r="F158" s="397"/>
      <c r="G158" s="397"/>
      <c r="H158" s="397"/>
      <c r="I158" s="397"/>
      <c r="J158" s="397"/>
    </row>
    <row r="159" spans="1:10" ht="12.75">
      <c r="A159" s="399" t="s">
        <v>0</v>
      </c>
      <c r="B159" s="401" t="s">
        <v>3</v>
      </c>
      <c r="C159" s="26"/>
      <c r="D159" s="26"/>
      <c r="E159" s="26"/>
      <c r="F159" s="27"/>
      <c r="G159" s="27"/>
      <c r="H159" s="27"/>
      <c r="I159" s="26"/>
      <c r="J159" s="26"/>
    </row>
    <row r="160" spans="1:10" ht="12.75">
      <c r="A160" s="400"/>
      <c r="B160" s="402"/>
      <c r="C160" s="26"/>
      <c r="D160" s="26"/>
      <c r="E160" s="26"/>
      <c r="F160" s="27"/>
      <c r="G160" s="27"/>
      <c r="H160" s="27"/>
      <c r="I160" s="26"/>
      <c r="J160" s="26"/>
    </row>
    <row r="161" spans="1:10" ht="12.75">
      <c r="A161" s="298" t="str">
        <f aca="true" t="shared" si="38" ref="A161:A170">(A6)</f>
        <v>CHARLEVILLE MEZIERES</v>
      </c>
      <c r="B161" s="29"/>
      <c r="C161" s="26"/>
      <c r="D161" s="26"/>
      <c r="E161" s="26"/>
      <c r="F161" s="27"/>
      <c r="G161" s="27"/>
      <c r="H161" s="27"/>
      <c r="I161" s="26"/>
      <c r="J161" s="26"/>
    </row>
    <row r="162" spans="1:10" ht="12.75">
      <c r="A162" s="298" t="str">
        <f t="shared" si="38"/>
        <v>CHARLEVILLE RIMBAUD</v>
      </c>
      <c r="B162" s="29"/>
      <c r="C162" s="26"/>
      <c r="D162" s="26"/>
      <c r="E162" s="26"/>
      <c r="F162" s="27"/>
      <c r="G162" s="27"/>
      <c r="H162" s="27"/>
      <c r="I162" s="26"/>
      <c r="J162" s="26"/>
    </row>
    <row r="163" spans="1:10" ht="12.75">
      <c r="A163" s="298" t="str">
        <f t="shared" si="38"/>
        <v>CHARLEVILLE VAL DE MEUSE</v>
      </c>
      <c r="B163" s="29"/>
      <c r="C163" s="26"/>
      <c r="D163" s="26"/>
      <c r="E163" s="26"/>
      <c r="F163" s="27"/>
      <c r="G163" s="27"/>
      <c r="H163" s="27"/>
      <c r="I163" s="26"/>
      <c r="J163" s="26"/>
    </row>
    <row r="164" spans="1:10" ht="12.75">
      <c r="A164" s="298" t="str">
        <f t="shared" si="38"/>
        <v>GIVET</v>
      </c>
      <c r="B164" s="29"/>
      <c r="C164" s="26"/>
      <c r="D164" s="26"/>
      <c r="E164" s="26"/>
      <c r="F164" s="27"/>
      <c r="G164" s="27"/>
      <c r="H164" s="27"/>
      <c r="I164" s="26"/>
      <c r="J164" s="26"/>
    </row>
    <row r="165" spans="1:10" ht="12.75">
      <c r="A165" s="298" t="str">
        <f t="shared" si="38"/>
        <v>RETHEL</v>
      </c>
      <c r="B165" s="29"/>
      <c r="C165" s="26"/>
      <c r="D165" s="26"/>
      <c r="E165" s="26"/>
      <c r="F165" s="27"/>
      <c r="G165" s="27"/>
      <c r="H165" s="27"/>
      <c r="I165" s="26"/>
      <c r="J165" s="26"/>
    </row>
    <row r="166" spans="1:10" ht="12.75">
      <c r="A166" s="298" t="str">
        <f t="shared" si="38"/>
        <v>SEDAN</v>
      </c>
      <c r="B166" s="29">
        <v>50</v>
      </c>
      <c r="C166" s="26"/>
      <c r="D166" s="26"/>
      <c r="E166" s="26"/>
      <c r="F166" s="27"/>
      <c r="G166" s="27"/>
      <c r="H166" s="27"/>
      <c r="I166" s="26"/>
      <c r="J166" s="26"/>
    </row>
    <row r="167" spans="1:10" ht="12.75">
      <c r="A167" s="298" t="str">
        <f t="shared" si="38"/>
        <v>VOUZIERS</v>
      </c>
      <c r="B167" s="29"/>
      <c r="C167" s="26"/>
      <c r="D167" s="26"/>
      <c r="E167" s="26"/>
      <c r="F167" s="27"/>
      <c r="G167" s="27"/>
      <c r="H167" s="27"/>
      <c r="I167" s="26"/>
      <c r="J167" s="26"/>
    </row>
    <row r="168" spans="1:10" ht="12.75">
      <c r="A168" s="298" t="str">
        <f t="shared" si="38"/>
        <v>Club 8</v>
      </c>
      <c r="B168" s="29"/>
      <c r="C168" s="26"/>
      <c r="D168" s="26"/>
      <c r="E168" s="26"/>
      <c r="F168" s="27"/>
      <c r="G168" s="27"/>
      <c r="H168" s="27"/>
      <c r="I168" s="26"/>
      <c r="J168" s="26"/>
    </row>
    <row r="169" spans="1:10" ht="12.75">
      <c r="A169" s="298" t="str">
        <f t="shared" si="38"/>
        <v>Club 9</v>
      </c>
      <c r="B169" s="29"/>
      <c r="C169" s="26"/>
      <c r="D169" s="26"/>
      <c r="E169" s="26"/>
      <c r="F169" s="27"/>
      <c r="G169" s="27"/>
      <c r="H169" s="27"/>
      <c r="I169" s="26"/>
      <c r="J169" s="26"/>
    </row>
    <row r="170" spans="1:10" ht="13.5" thickBot="1">
      <c r="A170" s="299" t="str">
        <f t="shared" si="38"/>
        <v>Club 10</v>
      </c>
      <c r="B170" s="28"/>
      <c r="C170" s="26"/>
      <c r="D170" s="26"/>
      <c r="E170" s="26"/>
      <c r="F170" s="27"/>
      <c r="G170" s="27"/>
      <c r="H170" s="27"/>
      <c r="I170" s="26"/>
      <c r="J170" s="26"/>
    </row>
    <row r="171" spans="1:2" ht="17.25" customHeight="1" thickBot="1">
      <c r="A171" s="25" t="s">
        <v>69</v>
      </c>
      <c r="B171" s="10">
        <f>SUM(B161:B170)</f>
        <v>50</v>
      </c>
    </row>
    <row r="172" spans="1:10" ht="20.25" customHeight="1" thickBot="1">
      <c r="A172" s="398" t="s">
        <v>40</v>
      </c>
      <c r="B172" s="398"/>
      <c r="C172" s="398"/>
      <c r="D172" s="398"/>
      <c r="E172" s="398"/>
      <c r="F172" s="398"/>
      <c r="G172" s="398"/>
      <c r="H172" s="398"/>
      <c r="I172" s="398"/>
      <c r="J172" s="398"/>
    </row>
    <row r="173" spans="1:10" ht="12.75" customHeight="1">
      <c r="A173" s="24" t="s">
        <v>0</v>
      </c>
      <c r="B173" s="365" t="s">
        <v>76</v>
      </c>
      <c r="C173" s="360" t="s">
        <v>5</v>
      </c>
      <c r="D173" s="361"/>
      <c r="E173" s="362"/>
      <c r="F173" s="360" t="s">
        <v>6</v>
      </c>
      <c r="G173" s="361"/>
      <c r="H173" s="362"/>
      <c r="I173" s="386" t="s">
        <v>5</v>
      </c>
      <c r="J173" s="364"/>
    </row>
    <row r="174" spans="1:10" ht="13.5" customHeight="1" thickBot="1">
      <c r="A174" s="23"/>
      <c r="B174" s="366"/>
      <c r="C174" s="20" t="s">
        <v>1</v>
      </c>
      <c r="D174" s="20" t="s">
        <v>2</v>
      </c>
      <c r="E174" s="22" t="s">
        <v>3</v>
      </c>
      <c r="F174" s="21" t="s">
        <v>1</v>
      </c>
      <c r="G174" s="20" t="s">
        <v>2</v>
      </c>
      <c r="H174" s="19" t="s">
        <v>3</v>
      </c>
      <c r="I174" s="387" t="s">
        <v>7</v>
      </c>
      <c r="J174" s="368"/>
    </row>
    <row r="175" spans="1:10" ht="13.5" thickBot="1">
      <c r="A175" s="18" t="str">
        <f aca="true" t="shared" si="39" ref="A175:A184">A6</f>
        <v>CHARLEVILLE MEZIERES</v>
      </c>
      <c r="B175" s="17">
        <f aca="true" t="shared" si="40" ref="B175:B184">B48</f>
        <v>0</v>
      </c>
      <c r="C175" s="16">
        <f aca="true" t="shared" si="41" ref="C175:D184">C48+C98+C145</f>
        <v>0</v>
      </c>
      <c r="D175" s="15">
        <f t="shared" si="41"/>
        <v>0</v>
      </c>
      <c r="E175" s="14">
        <f aca="true" t="shared" si="42" ref="E175:E184">E48+E98+E145+B161</f>
        <v>0</v>
      </c>
      <c r="F175" s="13">
        <f aca="true" t="shared" si="43" ref="F175:F185">IF($B175=0,"",C175/$B175)</f>
      </c>
      <c r="G175" s="13">
        <f aca="true" t="shared" si="44" ref="G175:G185">IF($B175=0,"",D175/$B175)</f>
      </c>
      <c r="H175" s="12">
        <f aca="true" t="shared" si="45" ref="H175:H185">IF($B175=0,"",E175/$B175)</f>
      </c>
      <c r="I175" s="374">
        <f aca="true" t="shared" si="46" ref="I175:I184">C175+D175</f>
        <v>0</v>
      </c>
      <c r="J175" s="375"/>
    </row>
    <row r="176" spans="1:10" ht="13.5" thickBot="1">
      <c r="A176" s="18" t="str">
        <f t="shared" si="39"/>
        <v>CHARLEVILLE RIMBAUD</v>
      </c>
      <c r="B176" s="17">
        <f t="shared" si="40"/>
        <v>32</v>
      </c>
      <c r="C176" s="16">
        <f t="shared" si="41"/>
        <v>20485</v>
      </c>
      <c r="D176" s="15">
        <f t="shared" si="41"/>
        <v>13149</v>
      </c>
      <c r="E176" s="14">
        <f t="shared" si="42"/>
        <v>1224</v>
      </c>
      <c r="F176" s="13">
        <f t="shared" si="43"/>
        <v>640.15625</v>
      </c>
      <c r="G176" s="13">
        <f t="shared" si="44"/>
        <v>410.90625</v>
      </c>
      <c r="H176" s="12">
        <f t="shared" si="45"/>
        <v>38.25</v>
      </c>
      <c r="I176" s="374">
        <f t="shared" si="46"/>
        <v>33634</v>
      </c>
      <c r="J176" s="375"/>
    </row>
    <row r="177" spans="1:10" ht="13.5" thickBot="1">
      <c r="A177" s="18" t="str">
        <f t="shared" si="39"/>
        <v>CHARLEVILLE VAL DE MEUSE</v>
      </c>
      <c r="B177" s="17">
        <f t="shared" si="40"/>
        <v>28</v>
      </c>
      <c r="C177" s="16">
        <f t="shared" si="41"/>
        <v>16946</v>
      </c>
      <c r="D177" s="15">
        <f t="shared" si="41"/>
        <v>0</v>
      </c>
      <c r="E177" s="14">
        <f t="shared" si="42"/>
        <v>940</v>
      </c>
      <c r="F177" s="13">
        <f t="shared" si="43"/>
        <v>605.2142857142857</v>
      </c>
      <c r="G177" s="13">
        <f t="shared" si="44"/>
        <v>0</v>
      </c>
      <c r="H177" s="12">
        <f t="shared" si="45"/>
        <v>33.57142857142857</v>
      </c>
      <c r="I177" s="374">
        <f t="shared" si="46"/>
        <v>16946</v>
      </c>
      <c r="J177" s="375"/>
    </row>
    <row r="178" spans="1:10" ht="13.5" thickBot="1">
      <c r="A178" s="18" t="str">
        <f t="shared" si="39"/>
        <v>GIVET</v>
      </c>
      <c r="B178" s="17">
        <f t="shared" si="40"/>
        <v>18</v>
      </c>
      <c r="C178" s="16">
        <f t="shared" si="41"/>
        <v>17484</v>
      </c>
      <c r="D178" s="15">
        <f t="shared" si="41"/>
        <v>2584</v>
      </c>
      <c r="E178" s="14">
        <f t="shared" si="42"/>
        <v>4868</v>
      </c>
      <c r="F178" s="13">
        <f t="shared" si="43"/>
        <v>971.3333333333334</v>
      </c>
      <c r="G178" s="13">
        <f t="shared" si="44"/>
        <v>143.55555555555554</v>
      </c>
      <c r="H178" s="12">
        <f t="shared" si="45"/>
        <v>270.44444444444446</v>
      </c>
      <c r="I178" s="374">
        <f t="shared" si="46"/>
        <v>20068</v>
      </c>
      <c r="J178" s="375"/>
    </row>
    <row r="179" spans="1:10" ht="13.5" thickBot="1">
      <c r="A179" s="18" t="str">
        <f t="shared" si="39"/>
        <v>RETHEL</v>
      </c>
      <c r="B179" s="17">
        <f t="shared" si="40"/>
        <v>24</v>
      </c>
      <c r="C179" s="16">
        <f t="shared" si="41"/>
        <v>19493</v>
      </c>
      <c r="D179" s="15">
        <f t="shared" si="41"/>
        <v>33491</v>
      </c>
      <c r="E179" s="14">
        <f t="shared" si="42"/>
        <v>2500</v>
      </c>
      <c r="F179" s="13">
        <f t="shared" si="43"/>
        <v>812.2083333333334</v>
      </c>
      <c r="G179" s="13">
        <f t="shared" si="44"/>
        <v>1395.4583333333333</v>
      </c>
      <c r="H179" s="12">
        <f t="shared" si="45"/>
        <v>104.16666666666667</v>
      </c>
      <c r="I179" s="374">
        <f t="shared" si="46"/>
        <v>52984</v>
      </c>
      <c r="J179" s="375"/>
    </row>
    <row r="180" spans="1:10" ht="13.5" thickBot="1">
      <c r="A180" s="18" t="str">
        <f t="shared" si="39"/>
        <v>SEDAN</v>
      </c>
      <c r="B180" s="17">
        <f t="shared" si="40"/>
        <v>25</v>
      </c>
      <c r="C180" s="16">
        <f t="shared" si="41"/>
        <v>5745</v>
      </c>
      <c r="D180" s="15">
        <f t="shared" si="41"/>
        <v>6517</v>
      </c>
      <c r="E180" s="14">
        <f t="shared" si="42"/>
        <v>1035</v>
      </c>
      <c r="F180" s="13">
        <f t="shared" si="43"/>
        <v>229.8</v>
      </c>
      <c r="G180" s="13">
        <f t="shared" si="44"/>
        <v>260.68</v>
      </c>
      <c r="H180" s="12">
        <f t="shared" si="45"/>
        <v>41.4</v>
      </c>
      <c r="I180" s="374">
        <f t="shared" si="46"/>
        <v>12262</v>
      </c>
      <c r="J180" s="375"/>
    </row>
    <row r="181" spans="1:10" ht="13.5" thickBot="1">
      <c r="A181" s="18" t="str">
        <f t="shared" si="39"/>
        <v>VOUZIERS</v>
      </c>
      <c r="B181" s="17">
        <f t="shared" si="40"/>
        <v>13</v>
      </c>
      <c r="C181" s="16">
        <f t="shared" si="41"/>
        <v>10081</v>
      </c>
      <c r="D181" s="15">
        <f t="shared" si="41"/>
        <v>0</v>
      </c>
      <c r="E181" s="14">
        <f t="shared" si="42"/>
        <v>1179</v>
      </c>
      <c r="F181" s="13">
        <f t="shared" si="43"/>
        <v>775.4615384615385</v>
      </c>
      <c r="G181" s="13">
        <f t="shared" si="44"/>
        <v>0</v>
      </c>
      <c r="H181" s="12">
        <f t="shared" si="45"/>
        <v>90.6923076923077</v>
      </c>
      <c r="I181" s="374">
        <f t="shared" si="46"/>
        <v>10081</v>
      </c>
      <c r="J181" s="375"/>
    </row>
    <row r="182" spans="1:10" ht="13.5" thickBot="1">
      <c r="A182" s="18" t="str">
        <f t="shared" si="39"/>
        <v>Club 8</v>
      </c>
      <c r="B182" s="17">
        <f t="shared" si="40"/>
        <v>0</v>
      </c>
      <c r="C182" s="16">
        <f t="shared" si="41"/>
        <v>0</v>
      </c>
      <c r="D182" s="15">
        <f t="shared" si="41"/>
        <v>0</v>
      </c>
      <c r="E182" s="14">
        <f t="shared" si="42"/>
        <v>0</v>
      </c>
      <c r="F182" s="13">
        <f t="shared" si="43"/>
      </c>
      <c r="G182" s="13">
        <f t="shared" si="44"/>
      </c>
      <c r="H182" s="12">
        <f t="shared" si="45"/>
      </c>
      <c r="I182" s="374">
        <f t="shared" si="46"/>
        <v>0</v>
      </c>
      <c r="J182" s="375"/>
    </row>
    <row r="183" spans="1:10" ht="13.5" thickBot="1">
      <c r="A183" s="18" t="str">
        <f t="shared" si="39"/>
        <v>Club 9</v>
      </c>
      <c r="B183" s="17">
        <f t="shared" si="40"/>
        <v>0</v>
      </c>
      <c r="C183" s="16">
        <f t="shared" si="41"/>
        <v>0</v>
      </c>
      <c r="D183" s="15">
        <f t="shared" si="41"/>
        <v>0</v>
      </c>
      <c r="E183" s="14">
        <f t="shared" si="42"/>
        <v>0</v>
      </c>
      <c r="F183" s="13">
        <f t="shared" si="43"/>
      </c>
      <c r="G183" s="13">
        <f t="shared" si="44"/>
      </c>
      <c r="H183" s="12">
        <f t="shared" si="45"/>
      </c>
      <c r="I183" s="374">
        <f t="shared" si="46"/>
        <v>0</v>
      </c>
      <c r="J183" s="375"/>
    </row>
    <row r="184" spans="1:10" ht="13.5" thickBot="1">
      <c r="A184" s="18" t="str">
        <f t="shared" si="39"/>
        <v>Club 10</v>
      </c>
      <c r="B184" s="17">
        <f t="shared" si="40"/>
        <v>0</v>
      </c>
      <c r="C184" s="16">
        <f t="shared" si="41"/>
        <v>0</v>
      </c>
      <c r="D184" s="15">
        <f t="shared" si="41"/>
        <v>0</v>
      </c>
      <c r="E184" s="14">
        <f t="shared" si="42"/>
        <v>0</v>
      </c>
      <c r="F184" s="13">
        <f t="shared" si="43"/>
      </c>
      <c r="G184" s="13">
        <f t="shared" si="44"/>
      </c>
      <c r="H184" s="12">
        <f t="shared" si="45"/>
      </c>
      <c r="I184" s="374">
        <f t="shared" si="46"/>
        <v>0</v>
      </c>
      <c r="J184" s="375"/>
    </row>
    <row r="185" spans="1:10" s="4" customFormat="1" ht="16.5" thickBot="1">
      <c r="A185" s="11" t="s">
        <v>4</v>
      </c>
      <c r="B185" s="10">
        <f>SUM(B175:B184)</f>
        <v>140</v>
      </c>
      <c r="C185" s="9">
        <f>SUM(C175:C184)</f>
        <v>90234</v>
      </c>
      <c r="D185" s="8">
        <f>SUM(D175:D184)</f>
        <v>55741</v>
      </c>
      <c r="E185" s="7">
        <f>SUM(E175:E184)</f>
        <v>11746</v>
      </c>
      <c r="F185" s="6">
        <f t="shared" si="43"/>
        <v>644.5285714285715</v>
      </c>
      <c r="G185" s="6">
        <f t="shared" si="44"/>
        <v>398.15</v>
      </c>
      <c r="H185" s="5">
        <f t="shared" si="45"/>
        <v>83.9</v>
      </c>
      <c r="I185" s="378">
        <f>SUM(I175:J184)</f>
        <v>145975</v>
      </c>
      <c r="J185" s="379"/>
    </row>
    <row r="215" ht="61.5" customHeight="1"/>
    <row r="217" ht="9" customHeight="1"/>
  </sheetData>
  <sheetProtection password="CAC7" sheet="1" objects="1" scenarios="1"/>
  <mergeCells count="103">
    <mergeCell ref="I184:J184"/>
    <mergeCell ref="C173:E173"/>
    <mergeCell ref="I183:J183"/>
    <mergeCell ref="I185:J185"/>
    <mergeCell ref="I175:J175"/>
    <mergeCell ref="I176:J176"/>
    <mergeCell ref="I177:J177"/>
    <mergeCell ref="I178:J178"/>
    <mergeCell ref="I179:J179"/>
    <mergeCell ref="I180:J180"/>
    <mergeCell ref="I181:J181"/>
    <mergeCell ref="F143:H143"/>
    <mergeCell ref="I146:J146"/>
    <mergeCell ref="I182:J182"/>
    <mergeCell ref="B173:B174"/>
    <mergeCell ref="B159:B160"/>
    <mergeCell ref="I174:J174"/>
    <mergeCell ref="F173:H173"/>
    <mergeCell ref="A172:J172"/>
    <mergeCell ref="A159:A160"/>
    <mergeCell ref="I173:J173"/>
    <mergeCell ref="B158:J158"/>
    <mergeCell ref="I151:J151"/>
    <mergeCell ref="I152:J152"/>
    <mergeCell ref="I153:J153"/>
    <mergeCell ref="I155:J155"/>
    <mergeCell ref="I154:J154"/>
    <mergeCell ref="B125:J125"/>
    <mergeCell ref="H127:J127"/>
    <mergeCell ref="I143:J143"/>
    <mergeCell ref="I148:J148"/>
    <mergeCell ref="C143:E143"/>
    <mergeCell ref="I108:J108"/>
    <mergeCell ref="B127:D127"/>
    <mergeCell ref="B143:B144"/>
    <mergeCell ref="I147:J147"/>
    <mergeCell ref="I145:J145"/>
    <mergeCell ref="E127:G127"/>
    <mergeCell ref="I144:J144"/>
    <mergeCell ref="I149:J149"/>
    <mergeCell ref="I150:J150"/>
    <mergeCell ref="A67:A68"/>
    <mergeCell ref="A96:A97"/>
    <mergeCell ref="B96:B97"/>
    <mergeCell ref="C96:E96"/>
    <mergeCell ref="A81:A82"/>
    <mergeCell ref="E81:G81"/>
    <mergeCell ref="F96:H96"/>
    <mergeCell ref="B81:D81"/>
    <mergeCell ref="A123:A124"/>
    <mergeCell ref="B123:C123"/>
    <mergeCell ref="A110:A111"/>
    <mergeCell ref="E123:G123"/>
    <mergeCell ref="B110:D110"/>
    <mergeCell ref="B111:D111"/>
    <mergeCell ref="E124:G124"/>
    <mergeCell ref="B65:J65"/>
    <mergeCell ref="B67:D67"/>
    <mergeCell ref="I107:J107"/>
    <mergeCell ref="I105:J105"/>
    <mergeCell ref="I97:J97"/>
    <mergeCell ref="H67:J67"/>
    <mergeCell ref="H81:J81"/>
    <mergeCell ref="I106:J106"/>
    <mergeCell ref="I102:J102"/>
    <mergeCell ref="I101:J101"/>
    <mergeCell ref="I52:J52"/>
    <mergeCell ref="I55:J55"/>
    <mergeCell ref="I56:J56"/>
    <mergeCell ref="H123:J123"/>
    <mergeCell ref="I98:J98"/>
    <mergeCell ref="I96:J96"/>
    <mergeCell ref="I100:J100"/>
    <mergeCell ref="I103:J103"/>
    <mergeCell ref="I99:J99"/>
    <mergeCell ref="I104:J104"/>
    <mergeCell ref="I48:J48"/>
    <mergeCell ref="I47:J47"/>
    <mergeCell ref="I57:J57"/>
    <mergeCell ref="E67:G67"/>
    <mergeCell ref="I54:J54"/>
    <mergeCell ref="I49:J49"/>
    <mergeCell ref="I50:J50"/>
    <mergeCell ref="I51:J51"/>
    <mergeCell ref="I58:J58"/>
    <mergeCell ref="I53:J53"/>
    <mergeCell ref="A4:A5"/>
    <mergeCell ref="B4:D4"/>
    <mergeCell ref="A18:A19"/>
    <mergeCell ref="I46:J46"/>
    <mergeCell ref="A32:A33"/>
    <mergeCell ref="A46:A47"/>
    <mergeCell ref="B18:D18"/>
    <mergeCell ref="B32:D32"/>
    <mergeCell ref="E4:G4"/>
    <mergeCell ref="B46:B47"/>
    <mergeCell ref="B2:J2"/>
    <mergeCell ref="E18:G18"/>
    <mergeCell ref="H18:J18"/>
    <mergeCell ref="F46:H46"/>
    <mergeCell ref="E32:G32"/>
    <mergeCell ref="H4:J4"/>
    <mergeCell ref="C46:E46"/>
  </mergeCells>
  <printOptions/>
  <pageMargins left="0.3937007874015748" right="0.1968503937007874" top="0.7874015748031497" bottom="0.984251968503937" header="0.31496062992125984" footer="0.31496062992125984"/>
  <pageSetup horizontalDpi="600" verticalDpi="600" orientation="portrait" paperSize="9" scale="84" r:id="rId1"/>
  <headerFooter alignWithMargins="0">
    <oddHeader>&amp;CLivre Blanc 2017-2018
District Est</oddHeader>
    <oddFooter>&amp;C&amp;P/&amp;N</oddFooter>
  </headerFooter>
  <rowBreaks count="2" manualBreakCount="2">
    <brk id="60" max="255" man="1"/>
    <brk id="123" max="9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J185"/>
  <sheetViews>
    <sheetView workbookViewId="0" topLeftCell="A157">
      <selection activeCell="L143" sqref="L143"/>
    </sheetView>
  </sheetViews>
  <sheetFormatPr defaultColWidth="11.57421875" defaultRowHeight="12.75"/>
  <cols>
    <col min="1" max="1" width="38.7109375" style="3" customWidth="1"/>
    <col min="2" max="5" width="8.28125" style="3" customWidth="1"/>
    <col min="6" max="6" width="9.421875" style="3" customWidth="1"/>
    <col min="7" max="7" width="9.00390625" style="3" customWidth="1"/>
    <col min="8" max="10" width="8.28125" style="3" customWidth="1"/>
    <col min="11" max="16384" width="11.57421875" style="3" customWidth="1"/>
  </cols>
  <sheetData>
    <row r="1" ht="13.5" thickBot="1"/>
    <row r="2" spans="1:10" s="102" customFormat="1" ht="18.75" thickBot="1">
      <c r="A2" s="52" t="s">
        <v>27</v>
      </c>
      <c r="B2" s="354" t="s">
        <v>8</v>
      </c>
      <c r="C2" s="355"/>
      <c r="D2" s="355"/>
      <c r="E2" s="355"/>
      <c r="F2" s="355"/>
      <c r="G2" s="355"/>
      <c r="H2" s="355"/>
      <c r="I2" s="355"/>
      <c r="J2" s="356"/>
    </row>
    <row r="3" spans="2:10" ht="15.75" customHeight="1" thickBot="1"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372" t="s">
        <v>0</v>
      </c>
      <c r="B4" s="357" t="s">
        <v>39</v>
      </c>
      <c r="C4" s="358"/>
      <c r="D4" s="359"/>
      <c r="E4" s="357" t="s">
        <v>10</v>
      </c>
      <c r="F4" s="358"/>
      <c r="G4" s="359"/>
      <c r="H4" s="357" t="s">
        <v>13</v>
      </c>
      <c r="I4" s="358"/>
      <c r="J4" s="359"/>
    </row>
    <row r="5" spans="1:10" ht="13.5" thickBot="1">
      <c r="A5" s="373"/>
      <c r="B5" s="74" t="s">
        <v>1</v>
      </c>
      <c r="C5" s="71" t="s">
        <v>2</v>
      </c>
      <c r="D5" s="73" t="s">
        <v>3</v>
      </c>
      <c r="E5" s="72" t="s">
        <v>1</v>
      </c>
      <c r="F5" s="71" t="s">
        <v>2</v>
      </c>
      <c r="G5" s="70" t="s">
        <v>3</v>
      </c>
      <c r="H5" s="74" t="s">
        <v>1</v>
      </c>
      <c r="I5" s="71" t="s">
        <v>2</v>
      </c>
      <c r="J5" s="73" t="s">
        <v>3</v>
      </c>
    </row>
    <row r="6" spans="1:10" ht="12.75">
      <c r="A6" s="101" t="s">
        <v>115</v>
      </c>
      <c r="B6" s="47">
        <v>1000</v>
      </c>
      <c r="C6" s="66"/>
      <c r="D6" s="65">
        <v>127</v>
      </c>
      <c r="E6" s="47">
        <v>1001</v>
      </c>
      <c r="F6" s="66"/>
      <c r="G6" s="65">
        <v>36</v>
      </c>
      <c r="H6" s="47"/>
      <c r="I6" s="66"/>
      <c r="J6" s="65"/>
    </row>
    <row r="7" spans="1:10" ht="12.75">
      <c r="A7" s="300" t="s">
        <v>168</v>
      </c>
      <c r="B7" s="69">
        <v>2344</v>
      </c>
      <c r="C7" s="68"/>
      <c r="D7" s="67">
        <v>812</v>
      </c>
      <c r="E7" s="69">
        <v>6331</v>
      </c>
      <c r="F7" s="68"/>
      <c r="G7" s="67">
        <v>476</v>
      </c>
      <c r="H7" s="69"/>
      <c r="I7" s="68"/>
      <c r="J7" s="90"/>
    </row>
    <row r="8" spans="1:10" ht="12.75">
      <c r="A8" s="300" t="s">
        <v>189</v>
      </c>
      <c r="B8" s="69">
        <v>800</v>
      </c>
      <c r="C8" s="68"/>
      <c r="D8" s="67"/>
      <c r="E8" s="69">
        <v>7483</v>
      </c>
      <c r="F8" s="68"/>
      <c r="G8" s="67">
        <v>200</v>
      </c>
      <c r="H8" s="69"/>
      <c r="I8" s="68"/>
      <c r="J8" s="67"/>
    </row>
    <row r="9" spans="1:10" ht="12.75">
      <c r="A9" s="300" t="s">
        <v>211</v>
      </c>
      <c r="B9" s="69"/>
      <c r="C9" s="68"/>
      <c r="D9" s="67"/>
      <c r="E9" s="69"/>
      <c r="F9" s="68"/>
      <c r="G9" s="67"/>
      <c r="H9" s="69"/>
      <c r="I9" s="68"/>
      <c r="J9" s="67"/>
    </row>
    <row r="10" spans="1:10" ht="12.75">
      <c r="A10" s="300" t="s">
        <v>215</v>
      </c>
      <c r="B10" s="69">
        <v>777</v>
      </c>
      <c r="C10" s="68">
        <v>630</v>
      </c>
      <c r="D10" s="67">
        <v>240</v>
      </c>
      <c r="E10" s="69">
        <v>1830</v>
      </c>
      <c r="F10" s="68">
        <v>300</v>
      </c>
      <c r="G10" s="67">
        <v>360</v>
      </c>
      <c r="H10" s="69"/>
      <c r="I10" s="68"/>
      <c r="J10" s="84"/>
    </row>
    <row r="11" spans="1:10" ht="12.75">
      <c r="A11" s="100" t="s">
        <v>55</v>
      </c>
      <c r="B11" s="69"/>
      <c r="C11" s="68"/>
      <c r="D11" s="67"/>
      <c r="E11" s="69"/>
      <c r="F11" s="68"/>
      <c r="G11" s="67"/>
      <c r="H11" s="69"/>
      <c r="I11" s="68"/>
      <c r="J11" s="90"/>
    </row>
    <row r="12" spans="1:10" ht="12.75">
      <c r="A12" s="100" t="s">
        <v>56</v>
      </c>
      <c r="B12" s="69"/>
      <c r="C12" s="68"/>
      <c r="D12" s="67"/>
      <c r="E12" s="69"/>
      <c r="F12" s="68"/>
      <c r="G12" s="67"/>
      <c r="H12" s="69"/>
      <c r="I12" s="68"/>
      <c r="J12" s="67"/>
    </row>
    <row r="13" spans="1:10" ht="12.75">
      <c r="A13" s="100" t="s">
        <v>57</v>
      </c>
      <c r="B13" s="69"/>
      <c r="C13" s="68"/>
      <c r="D13" s="67"/>
      <c r="E13" s="69"/>
      <c r="F13" s="68"/>
      <c r="G13" s="67"/>
      <c r="H13" s="69"/>
      <c r="I13" s="68"/>
      <c r="J13" s="67"/>
    </row>
    <row r="14" spans="1:10" ht="12.75">
      <c r="A14" s="100" t="s">
        <v>58</v>
      </c>
      <c r="B14" s="69"/>
      <c r="C14" s="68"/>
      <c r="D14" s="67"/>
      <c r="E14" s="69"/>
      <c r="F14" s="68"/>
      <c r="G14" s="67"/>
      <c r="H14" s="69"/>
      <c r="I14" s="68"/>
      <c r="J14" s="84"/>
    </row>
    <row r="15" spans="1:10" ht="13.5" thickBot="1">
      <c r="A15" s="100" t="s">
        <v>59</v>
      </c>
      <c r="B15" s="64"/>
      <c r="C15" s="63"/>
      <c r="D15" s="62"/>
      <c r="E15" s="64"/>
      <c r="F15" s="63"/>
      <c r="G15" s="62"/>
      <c r="H15" s="64"/>
      <c r="I15" s="63"/>
      <c r="J15" s="62"/>
    </row>
    <row r="16" spans="1:10" ht="13.5" thickBot="1">
      <c r="A16" s="10" t="s">
        <v>4</v>
      </c>
      <c r="B16" s="61">
        <f aca="true" t="shared" si="0" ref="B16:J16">SUM(B6:B15)</f>
        <v>4921</v>
      </c>
      <c r="C16" s="61">
        <f t="shared" si="0"/>
        <v>630</v>
      </c>
      <c r="D16" s="61">
        <f t="shared" si="0"/>
        <v>1179</v>
      </c>
      <c r="E16" s="61">
        <f t="shared" si="0"/>
        <v>16645</v>
      </c>
      <c r="F16" s="61">
        <f t="shared" si="0"/>
        <v>300</v>
      </c>
      <c r="G16" s="61">
        <f t="shared" si="0"/>
        <v>1072</v>
      </c>
      <c r="H16" s="61">
        <f t="shared" si="0"/>
        <v>0</v>
      </c>
      <c r="I16" s="61">
        <f t="shared" si="0"/>
        <v>0</v>
      </c>
      <c r="J16" s="61">
        <f t="shared" si="0"/>
        <v>0</v>
      </c>
    </row>
    <row r="17" ht="13.5" thickBot="1"/>
    <row r="18" spans="1:10" ht="13.5" thickBot="1">
      <c r="A18" s="372" t="s">
        <v>0</v>
      </c>
      <c r="B18" s="357" t="s">
        <v>12</v>
      </c>
      <c r="C18" s="358"/>
      <c r="D18" s="359"/>
      <c r="E18" s="357" t="s">
        <v>11</v>
      </c>
      <c r="F18" s="358"/>
      <c r="G18" s="359"/>
      <c r="H18" s="369" t="s">
        <v>41</v>
      </c>
      <c r="I18" s="370"/>
      <c r="J18" s="371"/>
    </row>
    <row r="19" spans="1:10" ht="13.5" thickBot="1">
      <c r="A19" s="373"/>
      <c r="B19" s="74" t="s">
        <v>1</v>
      </c>
      <c r="C19" s="71" t="s">
        <v>2</v>
      </c>
      <c r="D19" s="73" t="s">
        <v>3</v>
      </c>
      <c r="E19" s="72" t="s">
        <v>1</v>
      </c>
      <c r="F19" s="71" t="s">
        <v>2</v>
      </c>
      <c r="G19" s="70" t="s">
        <v>3</v>
      </c>
      <c r="H19" s="99" t="s">
        <v>1</v>
      </c>
      <c r="I19" s="98" t="s">
        <v>2</v>
      </c>
      <c r="J19" s="97" t="s">
        <v>3</v>
      </c>
    </row>
    <row r="20" spans="1:10" ht="13.5" thickBot="1">
      <c r="A20" s="96" t="str">
        <f aca="true" t="shared" si="1" ref="A20:A29">A6</f>
        <v>BAR SUR AUBE</v>
      </c>
      <c r="B20" s="47">
        <v>150</v>
      </c>
      <c r="C20" s="66"/>
      <c r="D20" s="65"/>
      <c r="E20" s="47"/>
      <c r="F20" s="66"/>
      <c r="G20" s="65"/>
      <c r="H20" s="47">
        <v>900</v>
      </c>
      <c r="I20" s="66"/>
      <c r="J20" s="65"/>
    </row>
    <row r="21" spans="1:10" ht="13.5" thickBot="1">
      <c r="A21" s="96" t="str">
        <f t="shared" si="1"/>
        <v>BAR SUR SEINE</v>
      </c>
      <c r="B21" s="92">
        <v>300</v>
      </c>
      <c r="C21" s="91"/>
      <c r="D21" s="90"/>
      <c r="E21" s="92">
        <v>200</v>
      </c>
      <c r="F21" s="91"/>
      <c r="G21" s="90"/>
      <c r="H21" s="92"/>
      <c r="I21" s="91"/>
      <c r="J21" s="90"/>
    </row>
    <row r="22" spans="1:10" ht="13.5" thickBot="1">
      <c r="A22" s="96" t="str">
        <f t="shared" si="1"/>
        <v>ROMILLY NOGENT Vallée de la Haute Seine</v>
      </c>
      <c r="B22" s="69">
        <v>3000</v>
      </c>
      <c r="C22" s="68"/>
      <c r="D22" s="67"/>
      <c r="E22" s="69">
        <v>2167</v>
      </c>
      <c r="F22" s="68"/>
      <c r="G22" s="67"/>
      <c r="H22" s="69">
        <v>3284</v>
      </c>
      <c r="I22" s="68"/>
      <c r="J22" s="67">
        <v>50</v>
      </c>
    </row>
    <row r="23" spans="1:10" ht="13.5" thickBot="1">
      <c r="A23" s="96" t="str">
        <f t="shared" si="1"/>
        <v>TROYES  </v>
      </c>
      <c r="B23" s="69"/>
      <c r="C23" s="68"/>
      <c r="D23" s="67"/>
      <c r="E23" s="69"/>
      <c r="F23" s="68"/>
      <c r="G23" s="67"/>
      <c r="H23" s="69"/>
      <c r="I23" s="68"/>
      <c r="J23" s="67"/>
    </row>
    <row r="24" spans="1:10" ht="13.5" thickBot="1">
      <c r="A24" s="96" t="str">
        <f t="shared" si="1"/>
        <v>TROYES  EN CHAMPAGNE</v>
      </c>
      <c r="B24" s="86"/>
      <c r="C24" s="85"/>
      <c r="D24" s="84"/>
      <c r="E24" s="86">
        <v>600</v>
      </c>
      <c r="F24" s="85">
        <v>220</v>
      </c>
      <c r="G24" s="84">
        <v>40</v>
      </c>
      <c r="H24" s="86"/>
      <c r="I24" s="85"/>
      <c r="J24" s="84"/>
    </row>
    <row r="25" spans="1:10" ht="13.5" thickBot="1">
      <c r="A25" s="96" t="str">
        <f t="shared" si="1"/>
        <v>Club 6</v>
      </c>
      <c r="B25" s="92"/>
      <c r="C25" s="91"/>
      <c r="D25" s="90"/>
      <c r="E25" s="92"/>
      <c r="F25" s="91"/>
      <c r="G25" s="90"/>
      <c r="H25" s="92"/>
      <c r="I25" s="91"/>
      <c r="J25" s="90"/>
    </row>
    <row r="26" spans="1:10" ht="13.5" thickBot="1">
      <c r="A26" s="96" t="str">
        <f t="shared" si="1"/>
        <v>Club 7</v>
      </c>
      <c r="B26" s="69"/>
      <c r="C26" s="68"/>
      <c r="D26" s="67"/>
      <c r="E26" s="69"/>
      <c r="F26" s="68"/>
      <c r="G26" s="67"/>
      <c r="H26" s="69"/>
      <c r="I26" s="68"/>
      <c r="J26" s="67"/>
    </row>
    <row r="27" spans="1:10" ht="13.5" thickBot="1">
      <c r="A27" s="96" t="str">
        <f t="shared" si="1"/>
        <v>Club 8</v>
      </c>
      <c r="B27" s="69"/>
      <c r="C27" s="68"/>
      <c r="D27" s="67"/>
      <c r="E27" s="69"/>
      <c r="F27" s="68"/>
      <c r="G27" s="67"/>
      <c r="H27" s="69"/>
      <c r="I27" s="68"/>
      <c r="J27" s="67"/>
    </row>
    <row r="28" spans="1:10" ht="13.5" thickBot="1">
      <c r="A28" s="96" t="str">
        <f t="shared" si="1"/>
        <v>Club 9</v>
      </c>
      <c r="B28" s="86"/>
      <c r="C28" s="85"/>
      <c r="D28" s="84"/>
      <c r="E28" s="86"/>
      <c r="F28" s="85"/>
      <c r="G28" s="84"/>
      <c r="H28" s="86"/>
      <c r="I28" s="85"/>
      <c r="J28" s="84"/>
    </row>
    <row r="29" spans="1:10" ht="13.5" thickBot="1">
      <c r="A29" s="96" t="str">
        <f t="shared" si="1"/>
        <v>Club 10</v>
      </c>
      <c r="B29" s="64"/>
      <c r="C29" s="63"/>
      <c r="D29" s="62"/>
      <c r="E29" s="64"/>
      <c r="F29" s="63"/>
      <c r="G29" s="62"/>
      <c r="H29" s="64"/>
      <c r="I29" s="63"/>
      <c r="J29" s="62"/>
    </row>
    <row r="30" spans="1:10" ht="13.5" thickBot="1">
      <c r="A30" s="10" t="s">
        <v>4</v>
      </c>
      <c r="B30" s="61">
        <f aca="true" t="shared" si="2" ref="B30:J30">SUM(B20:B29)</f>
        <v>3450</v>
      </c>
      <c r="C30" s="61">
        <f t="shared" si="2"/>
        <v>0</v>
      </c>
      <c r="D30" s="61">
        <f t="shared" si="2"/>
        <v>0</v>
      </c>
      <c r="E30" s="61">
        <f t="shared" si="2"/>
        <v>2967</v>
      </c>
      <c r="F30" s="61">
        <f t="shared" si="2"/>
        <v>220</v>
      </c>
      <c r="G30" s="61">
        <f t="shared" si="2"/>
        <v>40</v>
      </c>
      <c r="H30" s="61">
        <f t="shared" si="2"/>
        <v>4184</v>
      </c>
      <c r="I30" s="61">
        <f t="shared" si="2"/>
        <v>0</v>
      </c>
      <c r="J30" s="61">
        <f t="shared" si="2"/>
        <v>50</v>
      </c>
    </row>
    <row r="31" ht="13.5" thickBot="1"/>
    <row r="32" spans="1:7" ht="12.75">
      <c r="A32" s="372" t="s">
        <v>0</v>
      </c>
      <c r="B32" s="357" t="s">
        <v>42</v>
      </c>
      <c r="C32" s="358"/>
      <c r="D32" s="359"/>
      <c r="E32" s="357" t="s">
        <v>43</v>
      </c>
      <c r="F32" s="358"/>
      <c r="G32" s="359"/>
    </row>
    <row r="33" spans="1:10" ht="13.5" thickBot="1">
      <c r="A33" s="373"/>
      <c r="B33" s="74" t="s">
        <v>1</v>
      </c>
      <c r="C33" s="71" t="s">
        <v>2</v>
      </c>
      <c r="D33" s="73" t="s">
        <v>3</v>
      </c>
      <c r="E33" s="72" t="s">
        <v>1</v>
      </c>
      <c r="F33" s="71" t="s">
        <v>2</v>
      </c>
      <c r="G33" s="70" t="s">
        <v>3</v>
      </c>
      <c r="H33" s="40"/>
      <c r="I33" s="42"/>
      <c r="J33" s="42"/>
    </row>
    <row r="34" spans="1:10" ht="13.5" thickBot="1">
      <c r="A34" s="18" t="str">
        <f aca="true" t="shared" si="3" ref="A34:A43">A6</f>
        <v>BAR SUR AUBE</v>
      </c>
      <c r="B34" s="47">
        <v>400</v>
      </c>
      <c r="C34" s="66"/>
      <c r="D34" s="95">
        <v>12</v>
      </c>
      <c r="E34" s="47"/>
      <c r="F34" s="66"/>
      <c r="G34" s="65">
        <v>175</v>
      </c>
      <c r="H34" s="60"/>
      <c r="I34" s="39"/>
      <c r="J34" s="39"/>
    </row>
    <row r="35" spans="1:10" ht="13.5" thickBot="1">
      <c r="A35" s="18" t="str">
        <f t="shared" si="3"/>
        <v>BAR SUR SEINE</v>
      </c>
      <c r="B35" s="92"/>
      <c r="C35" s="94"/>
      <c r="D35" s="93"/>
      <c r="E35" s="92"/>
      <c r="F35" s="91"/>
      <c r="G35" s="90"/>
      <c r="H35" s="60"/>
      <c r="I35" s="39"/>
      <c r="J35" s="39"/>
    </row>
    <row r="36" spans="1:10" ht="13.5" thickBot="1">
      <c r="A36" s="18" t="str">
        <f t="shared" si="3"/>
        <v>ROMILLY NOGENT Vallée de la Haute Seine</v>
      </c>
      <c r="B36" s="69"/>
      <c r="C36" s="68"/>
      <c r="D36" s="88">
        <v>1850</v>
      </c>
      <c r="E36" s="69"/>
      <c r="F36" s="68"/>
      <c r="G36" s="67"/>
      <c r="H36" s="60"/>
      <c r="I36" s="39"/>
      <c r="J36" s="39"/>
    </row>
    <row r="37" spans="1:10" ht="13.5" thickBot="1">
      <c r="A37" s="18" t="str">
        <f t="shared" si="3"/>
        <v>TROYES  </v>
      </c>
      <c r="B37" s="69"/>
      <c r="C37" s="89"/>
      <c r="D37" s="88"/>
      <c r="E37" s="69"/>
      <c r="F37" s="68"/>
      <c r="G37" s="67"/>
      <c r="H37" s="60"/>
      <c r="I37" s="39"/>
      <c r="J37" s="39"/>
    </row>
    <row r="38" spans="1:10" ht="13.5" thickBot="1">
      <c r="A38" s="18" t="str">
        <f t="shared" si="3"/>
        <v>TROYES  EN CHAMPAGNE</v>
      </c>
      <c r="B38" s="86">
        <v>2220</v>
      </c>
      <c r="C38" s="85">
        <v>1550</v>
      </c>
      <c r="D38" s="87">
        <v>135</v>
      </c>
      <c r="E38" s="86"/>
      <c r="F38" s="85"/>
      <c r="G38" s="84"/>
      <c r="H38" s="60"/>
      <c r="I38" s="39"/>
      <c r="J38" s="39"/>
    </row>
    <row r="39" spans="1:10" ht="13.5" thickBot="1">
      <c r="A39" s="18" t="str">
        <f t="shared" si="3"/>
        <v>Club 6</v>
      </c>
      <c r="B39" s="92"/>
      <c r="C39" s="94"/>
      <c r="D39" s="93"/>
      <c r="E39" s="92"/>
      <c r="F39" s="91"/>
      <c r="G39" s="90"/>
      <c r="H39" s="60"/>
      <c r="I39" s="39"/>
      <c r="J39" s="39"/>
    </row>
    <row r="40" spans="1:10" ht="13.5" thickBot="1">
      <c r="A40" s="18" t="str">
        <f t="shared" si="3"/>
        <v>Club 7</v>
      </c>
      <c r="B40" s="69"/>
      <c r="C40" s="68"/>
      <c r="D40" s="88"/>
      <c r="E40" s="69"/>
      <c r="F40" s="68"/>
      <c r="G40" s="67"/>
      <c r="H40" s="60"/>
      <c r="I40" s="39"/>
      <c r="J40" s="39"/>
    </row>
    <row r="41" spans="1:10" ht="13.5" thickBot="1">
      <c r="A41" s="18" t="str">
        <f t="shared" si="3"/>
        <v>Club 8</v>
      </c>
      <c r="B41" s="69"/>
      <c r="C41" s="89"/>
      <c r="D41" s="88"/>
      <c r="E41" s="69"/>
      <c r="F41" s="68"/>
      <c r="G41" s="67"/>
      <c r="H41" s="60"/>
      <c r="I41" s="39"/>
      <c r="J41" s="39"/>
    </row>
    <row r="42" spans="1:10" ht="13.5" thickBot="1">
      <c r="A42" s="18" t="str">
        <f t="shared" si="3"/>
        <v>Club 9</v>
      </c>
      <c r="B42" s="86"/>
      <c r="C42" s="85"/>
      <c r="D42" s="87"/>
      <c r="E42" s="86"/>
      <c r="F42" s="85"/>
      <c r="G42" s="84"/>
      <c r="H42" s="60"/>
      <c r="I42" s="39"/>
      <c r="J42" s="39"/>
    </row>
    <row r="43" spans="1:10" ht="13.5" thickBot="1">
      <c r="A43" s="18" t="str">
        <f t="shared" si="3"/>
        <v>Club 10</v>
      </c>
      <c r="B43" s="64"/>
      <c r="C43" s="83"/>
      <c r="D43" s="82"/>
      <c r="E43" s="64"/>
      <c r="F43" s="63"/>
      <c r="G43" s="62"/>
      <c r="H43" s="60"/>
      <c r="I43" s="39"/>
      <c r="J43" s="39"/>
    </row>
    <row r="44" spans="1:10" ht="13.5" thickBot="1">
      <c r="A44" s="10" t="s">
        <v>4</v>
      </c>
      <c r="B44" s="61">
        <f aca="true" t="shared" si="4" ref="B44:G44">SUM(B34:B43)</f>
        <v>2620</v>
      </c>
      <c r="C44" s="61">
        <f t="shared" si="4"/>
        <v>1550</v>
      </c>
      <c r="D44" s="61">
        <f t="shared" si="4"/>
        <v>1997</v>
      </c>
      <c r="E44" s="61">
        <f t="shared" si="4"/>
        <v>0</v>
      </c>
      <c r="F44" s="61">
        <f t="shared" si="4"/>
        <v>0</v>
      </c>
      <c r="G44" s="61">
        <f t="shared" si="4"/>
        <v>175</v>
      </c>
      <c r="H44" s="60"/>
      <c r="I44" s="39"/>
      <c r="J44" s="39"/>
    </row>
    <row r="45" ht="13.5" thickBot="1"/>
    <row r="46" spans="1:10" ht="12.75">
      <c r="A46" s="380" t="s">
        <v>0</v>
      </c>
      <c r="B46" s="365" t="s">
        <v>76</v>
      </c>
      <c r="C46" s="382" t="s">
        <v>21</v>
      </c>
      <c r="D46" s="358"/>
      <c r="E46" s="383"/>
      <c r="F46" s="360" t="s">
        <v>6</v>
      </c>
      <c r="G46" s="361"/>
      <c r="H46" s="362"/>
      <c r="I46" s="363" t="s">
        <v>5</v>
      </c>
      <c r="J46" s="364"/>
    </row>
    <row r="47" spans="1:10" ht="13.5" thickBot="1">
      <c r="A47" s="381"/>
      <c r="B47" s="366"/>
      <c r="C47" s="20" t="s">
        <v>1</v>
      </c>
      <c r="D47" s="20" t="s">
        <v>2</v>
      </c>
      <c r="E47" s="22" t="s">
        <v>3</v>
      </c>
      <c r="F47" s="21" t="s">
        <v>1</v>
      </c>
      <c r="G47" s="20" t="s">
        <v>2</v>
      </c>
      <c r="H47" s="19" t="s">
        <v>3</v>
      </c>
      <c r="I47" s="367" t="s">
        <v>7</v>
      </c>
      <c r="J47" s="368"/>
    </row>
    <row r="48" spans="1:10" ht="13.5" thickBot="1">
      <c r="A48" s="18" t="str">
        <f aca="true" t="shared" si="5" ref="A48:A57">A6</f>
        <v>BAR SUR AUBE</v>
      </c>
      <c r="B48" s="80">
        <v>16</v>
      </c>
      <c r="C48" s="78">
        <f aca="true" t="shared" si="6" ref="C48:C57">B6+E6+H6+B20+E20+H20+B34+E34</f>
        <v>3451</v>
      </c>
      <c r="D48" s="15">
        <f aca="true" t="shared" si="7" ref="D48:D57">C6+F6+I6+C20+F20+I20+C34+F34</f>
        <v>0</v>
      </c>
      <c r="E48" s="77">
        <f aca="true" t="shared" si="8" ref="E48:E57">D6+G6+J6+D20+G20+J20+D34+G34</f>
        <v>350</v>
      </c>
      <c r="F48" s="13">
        <f aca="true" t="shared" si="9" ref="F48:F58">IF($B48=0,"",C48/$B48)</f>
        <v>215.6875</v>
      </c>
      <c r="G48" s="13">
        <f aca="true" t="shared" si="10" ref="G48:G58">IF($B48=0,"",D48/$B48)</f>
        <v>0</v>
      </c>
      <c r="H48" s="12">
        <f aca="true" t="shared" si="11" ref="H48:H58">IF($B48=0,"",E48/$B48)</f>
        <v>21.875</v>
      </c>
      <c r="I48" s="374">
        <f aca="true" t="shared" si="12" ref="I48:I57">C48+D48</f>
        <v>3451</v>
      </c>
      <c r="J48" s="375"/>
    </row>
    <row r="49" spans="1:10" ht="13.5" thickBot="1">
      <c r="A49" s="18" t="str">
        <f t="shared" si="5"/>
        <v>BAR SUR SEINE</v>
      </c>
      <c r="B49" s="81">
        <v>19</v>
      </c>
      <c r="C49" s="78">
        <f t="shared" si="6"/>
        <v>9175</v>
      </c>
      <c r="D49" s="15">
        <f t="shared" si="7"/>
        <v>0</v>
      </c>
      <c r="E49" s="77">
        <f t="shared" si="8"/>
        <v>1288</v>
      </c>
      <c r="F49" s="13">
        <f t="shared" si="9"/>
        <v>482.89473684210526</v>
      </c>
      <c r="G49" s="13">
        <f t="shared" si="10"/>
        <v>0</v>
      </c>
      <c r="H49" s="12">
        <f t="shared" si="11"/>
        <v>67.78947368421052</v>
      </c>
      <c r="I49" s="374">
        <f t="shared" si="12"/>
        <v>9175</v>
      </c>
      <c r="J49" s="375"/>
    </row>
    <row r="50" spans="1:10" ht="13.5" thickBot="1">
      <c r="A50" s="18" t="str">
        <f t="shared" si="5"/>
        <v>ROMILLY NOGENT Vallée de la Haute Seine</v>
      </c>
      <c r="B50" s="80">
        <v>27</v>
      </c>
      <c r="C50" s="78">
        <f t="shared" si="6"/>
        <v>16734</v>
      </c>
      <c r="D50" s="15">
        <f t="shared" si="7"/>
        <v>0</v>
      </c>
      <c r="E50" s="77">
        <f t="shared" si="8"/>
        <v>2100</v>
      </c>
      <c r="F50" s="13">
        <f t="shared" si="9"/>
        <v>619.7777777777778</v>
      </c>
      <c r="G50" s="13">
        <f t="shared" si="10"/>
        <v>0</v>
      </c>
      <c r="H50" s="12">
        <f t="shared" si="11"/>
        <v>77.77777777777777</v>
      </c>
      <c r="I50" s="374">
        <f t="shared" si="12"/>
        <v>16734</v>
      </c>
      <c r="J50" s="375"/>
    </row>
    <row r="51" spans="1:10" ht="13.5" thickBot="1">
      <c r="A51" s="18" t="str">
        <f t="shared" si="5"/>
        <v>TROYES  </v>
      </c>
      <c r="B51" s="81"/>
      <c r="C51" s="78">
        <f t="shared" si="6"/>
        <v>0</v>
      </c>
      <c r="D51" s="15">
        <f t="shared" si="7"/>
        <v>0</v>
      </c>
      <c r="E51" s="77">
        <f t="shared" si="8"/>
        <v>0</v>
      </c>
      <c r="F51" s="13">
        <f t="shared" si="9"/>
      </c>
      <c r="G51" s="13">
        <f t="shared" si="10"/>
      </c>
      <c r="H51" s="12">
        <f t="shared" si="11"/>
      </c>
      <c r="I51" s="374">
        <f t="shared" si="12"/>
        <v>0</v>
      </c>
      <c r="J51" s="375"/>
    </row>
    <row r="52" spans="1:10" ht="13.5" thickBot="1">
      <c r="A52" s="18" t="str">
        <f t="shared" si="5"/>
        <v>TROYES  EN CHAMPAGNE</v>
      </c>
      <c r="B52" s="80">
        <v>23</v>
      </c>
      <c r="C52" s="78">
        <f t="shared" si="6"/>
        <v>5427</v>
      </c>
      <c r="D52" s="15">
        <f t="shared" si="7"/>
        <v>2700</v>
      </c>
      <c r="E52" s="77">
        <f t="shared" si="8"/>
        <v>775</v>
      </c>
      <c r="F52" s="13">
        <f t="shared" si="9"/>
        <v>235.95652173913044</v>
      </c>
      <c r="G52" s="13">
        <f t="shared" si="10"/>
        <v>117.3913043478261</v>
      </c>
      <c r="H52" s="12">
        <f t="shared" si="11"/>
        <v>33.69565217391305</v>
      </c>
      <c r="I52" s="374">
        <f t="shared" si="12"/>
        <v>8127</v>
      </c>
      <c r="J52" s="375"/>
    </row>
    <row r="53" spans="1:10" ht="13.5" thickBot="1">
      <c r="A53" s="18" t="str">
        <f t="shared" si="5"/>
        <v>Club 6</v>
      </c>
      <c r="B53" s="81"/>
      <c r="C53" s="78">
        <f t="shared" si="6"/>
        <v>0</v>
      </c>
      <c r="D53" s="15">
        <f t="shared" si="7"/>
        <v>0</v>
      </c>
      <c r="E53" s="77">
        <f t="shared" si="8"/>
        <v>0</v>
      </c>
      <c r="F53" s="13">
        <f t="shared" si="9"/>
      </c>
      <c r="G53" s="13">
        <f t="shared" si="10"/>
      </c>
      <c r="H53" s="12">
        <f t="shared" si="11"/>
      </c>
      <c r="I53" s="374">
        <f t="shared" si="12"/>
        <v>0</v>
      </c>
      <c r="J53" s="375"/>
    </row>
    <row r="54" spans="1:10" ht="13.5" thickBot="1">
      <c r="A54" s="18" t="str">
        <f t="shared" si="5"/>
        <v>Club 7</v>
      </c>
      <c r="B54" s="80"/>
      <c r="C54" s="78">
        <f t="shared" si="6"/>
        <v>0</v>
      </c>
      <c r="D54" s="15">
        <f t="shared" si="7"/>
        <v>0</v>
      </c>
      <c r="E54" s="77">
        <f t="shared" si="8"/>
        <v>0</v>
      </c>
      <c r="F54" s="13">
        <f t="shared" si="9"/>
      </c>
      <c r="G54" s="13">
        <f t="shared" si="10"/>
      </c>
      <c r="H54" s="12">
        <f t="shared" si="11"/>
      </c>
      <c r="I54" s="374">
        <f t="shared" si="12"/>
        <v>0</v>
      </c>
      <c r="J54" s="375"/>
    </row>
    <row r="55" spans="1:10" ht="13.5" thickBot="1">
      <c r="A55" s="18" t="str">
        <f t="shared" si="5"/>
        <v>Club 8</v>
      </c>
      <c r="B55" s="81"/>
      <c r="C55" s="78">
        <f t="shared" si="6"/>
        <v>0</v>
      </c>
      <c r="D55" s="15">
        <f t="shared" si="7"/>
        <v>0</v>
      </c>
      <c r="E55" s="77">
        <f t="shared" si="8"/>
        <v>0</v>
      </c>
      <c r="F55" s="13">
        <f t="shared" si="9"/>
      </c>
      <c r="G55" s="13">
        <f t="shared" si="10"/>
      </c>
      <c r="H55" s="12">
        <f t="shared" si="11"/>
      </c>
      <c r="I55" s="374">
        <f t="shared" si="12"/>
        <v>0</v>
      </c>
      <c r="J55" s="375"/>
    </row>
    <row r="56" spans="1:10" ht="13.5" thickBot="1">
      <c r="A56" s="18" t="str">
        <f t="shared" si="5"/>
        <v>Club 9</v>
      </c>
      <c r="B56" s="80"/>
      <c r="C56" s="78">
        <f t="shared" si="6"/>
        <v>0</v>
      </c>
      <c r="D56" s="15">
        <f t="shared" si="7"/>
        <v>0</v>
      </c>
      <c r="E56" s="77">
        <f t="shared" si="8"/>
        <v>0</v>
      </c>
      <c r="F56" s="13">
        <f t="shared" si="9"/>
      </c>
      <c r="G56" s="13">
        <f t="shared" si="10"/>
      </c>
      <c r="H56" s="12">
        <f t="shared" si="11"/>
      </c>
      <c r="I56" s="374">
        <f t="shared" si="12"/>
        <v>0</v>
      </c>
      <c r="J56" s="375"/>
    </row>
    <row r="57" spans="1:10" ht="13.5" thickBot="1">
      <c r="A57" s="18" t="str">
        <f t="shared" si="5"/>
        <v>Club 10</v>
      </c>
      <c r="B57" s="79"/>
      <c r="C57" s="78">
        <f t="shared" si="6"/>
        <v>0</v>
      </c>
      <c r="D57" s="15">
        <f t="shared" si="7"/>
        <v>0</v>
      </c>
      <c r="E57" s="77">
        <f t="shared" si="8"/>
        <v>0</v>
      </c>
      <c r="F57" s="13">
        <f t="shared" si="9"/>
      </c>
      <c r="G57" s="13">
        <f t="shared" si="10"/>
      </c>
      <c r="H57" s="12">
        <f t="shared" si="11"/>
      </c>
      <c r="I57" s="374">
        <f t="shared" si="12"/>
        <v>0</v>
      </c>
      <c r="J57" s="375"/>
    </row>
    <row r="58" spans="1:10" ht="13.5" thickBot="1">
      <c r="A58" s="34" t="s">
        <v>4</v>
      </c>
      <c r="B58" s="76">
        <f>SUM(B48:B57)</f>
        <v>85</v>
      </c>
      <c r="C58" s="55">
        <f>SUM(C48:C57)</f>
        <v>34787</v>
      </c>
      <c r="D58" s="32">
        <f>SUM(D48:D57)</f>
        <v>2700</v>
      </c>
      <c r="E58" s="75">
        <f>SUM(E48:E57)</f>
        <v>4513</v>
      </c>
      <c r="F58" s="6">
        <f t="shared" si="9"/>
        <v>409.25882352941176</v>
      </c>
      <c r="G58" s="6">
        <f t="shared" si="10"/>
        <v>31.764705882352942</v>
      </c>
      <c r="H58" s="5">
        <f t="shared" si="11"/>
        <v>53.09411764705882</v>
      </c>
      <c r="I58" s="378">
        <f>SUM(I48:J57)</f>
        <v>37487</v>
      </c>
      <c r="J58" s="379"/>
    </row>
    <row r="64" ht="13.5" thickBot="1"/>
    <row r="65" spans="1:10" ht="18.75" thickBot="1">
      <c r="A65" s="52" t="str">
        <f>A2</f>
        <v>ZONE 21</v>
      </c>
      <c r="B65" s="354" t="s">
        <v>47</v>
      </c>
      <c r="C65" s="355"/>
      <c r="D65" s="355"/>
      <c r="E65" s="355"/>
      <c r="F65" s="355"/>
      <c r="G65" s="355"/>
      <c r="H65" s="355"/>
      <c r="I65" s="355"/>
      <c r="J65" s="356"/>
    </row>
    <row r="66" spans="2:10" ht="13.5" thickBot="1"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372" t="s">
        <v>0</v>
      </c>
      <c r="B67" s="385" t="s">
        <v>44</v>
      </c>
      <c r="C67" s="358"/>
      <c r="D67" s="359"/>
      <c r="E67" s="385" t="s">
        <v>45</v>
      </c>
      <c r="F67" s="358"/>
      <c r="G67" s="359"/>
      <c r="H67" s="376"/>
      <c r="I67" s="377"/>
      <c r="J67" s="377"/>
    </row>
    <row r="68" spans="1:10" ht="13.5" thickBot="1">
      <c r="A68" s="373"/>
      <c r="B68" s="74" t="s">
        <v>1</v>
      </c>
      <c r="C68" s="71" t="s">
        <v>2</v>
      </c>
      <c r="D68" s="73" t="s">
        <v>3</v>
      </c>
      <c r="E68" s="74" t="s">
        <v>1</v>
      </c>
      <c r="F68" s="71" t="s">
        <v>2</v>
      </c>
      <c r="G68" s="73" t="s">
        <v>3</v>
      </c>
      <c r="H68" s="40"/>
      <c r="I68" s="42"/>
      <c r="J68" s="42"/>
    </row>
    <row r="69" spans="1:10" ht="13.5" thickBot="1">
      <c r="A69" s="18" t="str">
        <f aca="true" t="shared" si="13" ref="A69:A78">A6</f>
        <v>BAR SUR AUBE</v>
      </c>
      <c r="B69" s="47">
        <v>393</v>
      </c>
      <c r="C69" s="66"/>
      <c r="D69" s="65">
        <v>6</v>
      </c>
      <c r="E69" s="47"/>
      <c r="F69" s="66"/>
      <c r="G69" s="65"/>
      <c r="H69" s="60"/>
      <c r="I69" s="39"/>
      <c r="J69" s="39"/>
    </row>
    <row r="70" spans="1:10" ht="13.5" thickBot="1">
      <c r="A70" s="18" t="str">
        <f t="shared" si="13"/>
        <v>BAR SUR SEINE</v>
      </c>
      <c r="B70" s="69"/>
      <c r="C70" s="68"/>
      <c r="D70" s="67"/>
      <c r="E70" s="69"/>
      <c r="F70" s="68"/>
      <c r="G70" s="67">
        <v>131</v>
      </c>
      <c r="H70" s="60"/>
      <c r="I70" s="39"/>
      <c r="J70" s="39"/>
    </row>
    <row r="71" spans="1:10" ht="13.5" thickBot="1">
      <c r="A71" s="18" t="str">
        <f t="shared" si="13"/>
        <v>ROMILLY NOGENT Vallée de la Haute Seine</v>
      </c>
      <c r="B71" s="47"/>
      <c r="C71" s="66"/>
      <c r="D71" s="65"/>
      <c r="E71" s="47"/>
      <c r="F71" s="66"/>
      <c r="G71" s="65"/>
      <c r="H71" s="60"/>
      <c r="I71" s="39"/>
      <c r="J71" s="39"/>
    </row>
    <row r="72" spans="1:10" ht="13.5" thickBot="1">
      <c r="A72" s="18" t="str">
        <f t="shared" si="13"/>
        <v>TROYES  </v>
      </c>
      <c r="B72" s="69"/>
      <c r="C72" s="68"/>
      <c r="D72" s="67"/>
      <c r="E72" s="69"/>
      <c r="F72" s="68"/>
      <c r="G72" s="67"/>
      <c r="H72" s="60"/>
      <c r="I72" s="39"/>
      <c r="J72" s="39"/>
    </row>
    <row r="73" spans="1:10" ht="13.5" thickBot="1">
      <c r="A73" s="18" t="str">
        <f t="shared" si="13"/>
        <v>TROYES  EN CHAMPAGNE</v>
      </c>
      <c r="B73" s="47"/>
      <c r="C73" s="66"/>
      <c r="D73" s="65"/>
      <c r="E73" s="47"/>
      <c r="F73" s="66"/>
      <c r="G73" s="65"/>
      <c r="H73" s="60"/>
      <c r="I73" s="39"/>
      <c r="J73" s="39"/>
    </row>
    <row r="74" spans="1:10" ht="13.5" thickBot="1">
      <c r="A74" s="18" t="str">
        <f t="shared" si="13"/>
        <v>Club 6</v>
      </c>
      <c r="B74" s="69"/>
      <c r="C74" s="68"/>
      <c r="D74" s="67"/>
      <c r="E74" s="69"/>
      <c r="F74" s="68"/>
      <c r="G74" s="67"/>
      <c r="H74" s="60"/>
      <c r="I74" s="39"/>
      <c r="J74" s="39"/>
    </row>
    <row r="75" spans="1:10" ht="13.5" thickBot="1">
      <c r="A75" s="18" t="str">
        <f t="shared" si="13"/>
        <v>Club 7</v>
      </c>
      <c r="B75" s="47"/>
      <c r="C75" s="66"/>
      <c r="D75" s="65"/>
      <c r="E75" s="47"/>
      <c r="F75" s="66"/>
      <c r="G75" s="65"/>
      <c r="H75" s="60"/>
      <c r="I75" s="39"/>
      <c r="J75" s="39"/>
    </row>
    <row r="76" spans="1:10" ht="13.5" thickBot="1">
      <c r="A76" s="18" t="str">
        <f t="shared" si="13"/>
        <v>Club 8</v>
      </c>
      <c r="B76" s="69"/>
      <c r="C76" s="68"/>
      <c r="D76" s="67"/>
      <c r="E76" s="69"/>
      <c r="F76" s="68"/>
      <c r="G76" s="67"/>
      <c r="H76" s="60"/>
      <c r="I76" s="39"/>
      <c r="J76" s="39"/>
    </row>
    <row r="77" spans="1:10" ht="13.5" thickBot="1">
      <c r="A77" s="18" t="str">
        <f t="shared" si="13"/>
        <v>Club 9</v>
      </c>
      <c r="B77" s="47"/>
      <c r="C77" s="66"/>
      <c r="D77" s="65"/>
      <c r="E77" s="47"/>
      <c r="F77" s="66"/>
      <c r="G77" s="65"/>
      <c r="H77" s="60"/>
      <c r="I77" s="39"/>
      <c r="J77" s="39"/>
    </row>
    <row r="78" spans="1:10" ht="13.5" thickBot="1">
      <c r="A78" s="18" t="str">
        <f t="shared" si="13"/>
        <v>Club 10</v>
      </c>
      <c r="B78" s="64"/>
      <c r="C78" s="63"/>
      <c r="D78" s="62"/>
      <c r="E78" s="64"/>
      <c r="F78" s="63"/>
      <c r="G78" s="62"/>
      <c r="H78" s="60"/>
      <c r="I78" s="39"/>
      <c r="J78" s="39"/>
    </row>
    <row r="79" spans="1:10" ht="13.5" thickBot="1">
      <c r="A79" s="10" t="s">
        <v>4</v>
      </c>
      <c r="B79" s="61">
        <f aca="true" t="shared" si="14" ref="B79:G79">SUM(B69:B78)</f>
        <v>393</v>
      </c>
      <c r="C79" s="61">
        <f t="shared" si="14"/>
        <v>0</v>
      </c>
      <c r="D79" s="61">
        <f t="shared" si="14"/>
        <v>6</v>
      </c>
      <c r="E79" s="61">
        <f t="shared" si="14"/>
        <v>0</v>
      </c>
      <c r="F79" s="61">
        <f t="shared" si="14"/>
        <v>0</v>
      </c>
      <c r="G79" s="61">
        <f t="shared" si="14"/>
        <v>131</v>
      </c>
      <c r="H79" s="60"/>
      <c r="I79" s="39"/>
      <c r="J79" s="39"/>
    </row>
    <row r="80" ht="13.5" thickBot="1"/>
    <row r="81" spans="1:10" ht="12.75">
      <c r="A81" s="372" t="s">
        <v>0</v>
      </c>
      <c r="B81" s="357" t="s">
        <v>14</v>
      </c>
      <c r="C81" s="358"/>
      <c r="D81" s="359"/>
      <c r="E81" s="384" t="s">
        <v>46</v>
      </c>
      <c r="F81" s="358"/>
      <c r="G81" s="383"/>
      <c r="H81" s="376"/>
      <c r="I81" s="377"/>
      <c r="J81" s="377"/>
    </row>
    <row r="82" spans="1:10" ht="13.5" thickBot="1">
      <c r="A82" s="373"/>
      <c r="B82" s="74" t="s">
        <v>1</v>
      </c>
      <c r="C82" s="71" t="s">
        <v>2</v>
      </c>
      <c r="D82" s="73" t="s">
        <v>3</v>
      </c>
      <c r="E82" s="72" t="s">
        <v>1</v>
      </c>
      <c r="F82" s="71" t="s">
        <v>2</v>
      </c>
      <c r="G82" s="70" t="s">
        <v>3</v>
      </c>
      <c r="H82" s="40"/>
      <c r="I82" s="42"/>
      <c r="J82" s="42"/>
    </row>
    <row r="83" spans="1:10" ht="13.5" thickBot="1">
      <c r="A83" s="18" t="str">
        <f aca="true" t="shared" si="15" ref="A83:A92">A6</f>
        <v>BAR SUR AUBE</v>
      </c>
      <c r="B83" s="47">
        <v>550</v>
      </c>
      <c r="C83" s="66"/>
      <c r="D83" s="65">
        <v>74</v>
      </c>
      <c r="E83" s="47"/>
      <c r="F83" s="66"/>
      <c r="G83" s="65"/>
      <c r="H83" s="60"/>
      <c r="I83" s="39"/>
      <c r="J83" s="39"/>
    </row>
    <row r="84" spans="1:10" ht="13.5" thickBot="1">
      <c r="A84" s="18" t="str">
        <f t="shared" si="15"/>
        <v>BAR SUR SEINE</v>
      </c>
      <c r="B84" s="69"/>
      <c r="C84" s="68"/>
      <c r="D84" s="67"/>
      <c r="E84" s="69"/>
      <c r="F84" s="68"/>
      <c r="G84" s="67"/>
      <c r="H84" s="60"/>
      <c r="I84" s="39"/>
      <c r="J84" s="39"/>
    </row>
    <row r="85" spans="1:10" ht="13.5" thickBot="1">
      <c r="A85" s="18" t="str">
        <f t="shared" si="15"/>
        <v>ROMILLY NOGENT Vallée de la Haute Seine</v>
      </c>
      <c r="B85" s="47"/>
      <c r="C85" s="66"/>
      <c r="D85" s="65"/>
      <c r="E85" s="47">
        <v>1500</v>
      </c>
      <c r="F85" s="66"/>
      <c r="G85" s="65"/>
      <c r="H85" s="60"/>
      <c r="I85" s="39"/>
      <c r="J85" s="39"/>
    </row>
    <row r="86" spans="1:10" ht="13.5" thickBot="1">
      <c r="A86" s="18" t="str">
        <f t="shared" si="15"/>
        <v>TROYES  </v>
      </c>
      <c r="B86" s="69"/>
      <c r="C86" s="68"/>
      <c r="D86" s="67"/>
      <c r="E86" s="69"/>
      <c r="F86" s="68"/>
      <c r="G86" s="67"/>
      <c r="H86" s="60"/>
      <c r="I86" s="39"/>
      <c r="J86" s="39"/>
    </row>
    <row r="87" spans="1:10" ht="13.5" thickBot="1">
      <c r="A87" s="18" t="str">
        <f t="shared" si="15"/>
        <v>TROYES  EN CHAMPAGNE</v>
      </c>
      <c r="B87" s="47"/>
      <c r="C87" s="66">
        <v>150</v>
      </c>
      <c r="D87" s="65">
        <v>36</v>
      </c>
      <c r="E87" s="47"/>
      <c r="F87" s="66"/>
      <c r="G87" s="65"/>
      <c r="H87" s="60"/>
      <c r="I87" s="39"/>
      <c r="J87" s="39"/>
    </row>
    <row r="88" spans="1:10" ht="13.5" thickBot="1">
      <c r="A88" s="18" t="str">
        <f t="shared" si="15"/>
        <v>Club 6</v>
      </c>
      <c r="B88" s="69"/>
      <c r="C88" s="68"/>
      <c r="D88" s="67"/>
      <c r="E88" s="69"/>
      <c r="F88" s="68"/>
      <c r="G88" s="67"/>
      <c r="H88" s="60"/>
      <c r="I88" s="39"/>
      <c r="J88" s="39"/>
    </row>
    <row r="89" spans="1:10" ht="13.5" thickBot="1">
      <c r="A89" s="18" t="str">
        <f t="shared" si="15"/>
        <v>Club 7</v>
      </c>
      <c r="B89" s="47"/>
      <c r="C89" s="66"/>
      <c r="D89" s="65"/>
      <c r="E89" s="47"/>
      <c r="F89" s="66"/>
      <c r="G89" s="65"/>
      <c r="H89" s="60"/>
      <c r="I89" s="39"/>
      <c r="J89" s="39"/>
    </row>
    <row r="90" spans="1:10" ht="13.5" thickBot="1">
      <c r="A90" s="18" t="str">
        <f t="shared" si="15"/>
        <v>Club 8</v>
      </c>
      <c r="B90" s="69"/>
      <c r="C90" s="68"/>
      <c r="D90" s="67"/>
      <c r="E90" s="69"/>
      <c r="F90" s="68"/>
      <c r="G90" s="67"/>
      <c r="H90" s="60"/>
      <c r="I90" s="39"/>
      <c r="J90" s="39"/>
    </row>
    <row r="91" spans="1:10" ht="13.5" thickBot="1">
      <c r="A91" s="18" t="str">
        <f t="shared" si="15"/>
        <v>Club 9</v>
      </c>
      <c r="B91" s="47"/>
      <c r="C91" s="66"/>
      <c r="D91" s="65"/>
      <c r="E91" s="47"/>
      <c r="F91" s="66"/>
      <c r="G91" s="65"/>
      <c r="H91" s="60"/>
      <c r="I91" s="39"/>
      <c r="J91" s="39"/>
    </row>
    <row r="92" spans="1:10" ht="13.5" thickBot="1">
      <c r="A92" s="18" t="str">
        <f t="shared" si="15"/>
        <v>Club 10</v>
      </c>
      <c r="B92" s="64"/>
      <c r="C92" s="63"/>
      <c r="D92" s="62"/>
      <c r="E92" s="64"/>
      <c r="F92" s="63"/>
      <c r="G92" s="62"/>
      <c r="H92" s="60"/>
      <c r="I92" s="39"/>
      <c r="J92" s="39"/>
    </row>
    <row r="93" spans="1:10" ht="13.5" thickBot="1">
      <c r="A93" s="10" t="s">
        <v>4</v>
      </c>
      <c r="B93" s="61">
        <f aca="true" t="shared" si="16" ref="B93:G93">SUM(B83:B92)</f>
        <v>550</v>
      </c>
      <c r="C93" s="61">
        <f t="shared" si="16"/>
        <v>150</v>
      </c>
      <c r="D93" s="61">
        <f t="shared" si="16"/>
        <v>110</v>
      </c>
      <c r="E93" s="61">
        <f t="shared" si="16"/>
        <v>1500</v>
      </c>
      <c r="F93" s="61">
        <f t="shared" si="16"/>
        <v>0</v>
      </c>
      <c r="G93" s="61">
        <f t="shared" si="16"/>
        <v>0</v>
      </c>
      <c r="H93" s="60"/>
      <c r="I93" s="39"/>
      <c r="J93" s="39"/>
    </row>
    <row r="95" ht="13.5" thickBot="1"/>
    <row r="96" spans="1:10" ht="12.75">
      <c r="A96" s="380" t="s">
        <v>0</v>
      </c>
      <c r="B96" s="365" t="s">
        <v>76</v>
      </c>
      <c r="C96" s="382" t="s">
        <v>20</v>
      </c>
      <c r="D96" s="358"/>
      <c r="E96" s="383"/>
      <c r="F96" s="360" t="s">
        <v>6</v>
      </c>
      <c r="G96" s="361"/>
      <c r="H96" s="362"/>
      <c r="I96" s="386" t="s">
        <v>5</v>
      </c>
      <c r="J96" s="364"/>
    </row>
    <row r="97" spans="1:10" ht="13.5" thickBot="1">
      <c r="A97" s="381"/>
      <c r="B97" s="366"/>
      <c r="C97" s="20" t="s">
        <v>1</v>
      </c>
      <c r="D97" s="20" t="s">
        <v>2</v>
      </c>
      <c r="E97" s="22" t="s">
        <v>3</v>
      </c>
      <c r="F97" s="21" t="s">
        <v>1</v>
      </c>
      <c r="G97" s="20" t="s">
        <v>2</v>
      </c>
      <c r="H97" s="19" t="s">
        <v>3</v>
      </c>
      <c r="I97" s="387" t="s">
        <v>7</v>
      </c>
      <c r="J97" s="368"/>
    </row>
    <row r="98" spans="1:10" ht="13.5" thickBot="1">
      <c r="A98" s="18" t="str">
        <f aca="true" t="shared" si="17" ref="A98:A107">A6</f>
        <v>BAR SUR AUBE</v>
      </c>
      <c r="B98" s="17">
        <f aca="true" t="shared" si="18" ref="B98:B107">B48</f>
        <v>16</v>
      </c>
      <c r="C98" s="16">
        <f aca="true" t="shared" si="19" ref="C98:C107">B69+E69+B83+E83</f>
        <v>943</v>
      </c>
      <c r="D98" s="15">
        <f aca="true" t="shared" si="20" ref="D98:D107">C69+F69+C83+F83</f>
        <v>0</v>
      </c>
      <c r="E98" s="14">
        <f aca="true" t="shared" si="21" ref="E98:E107">D69+G69+D83+G83</f>
        <v>80</v>
      </c>
      <c r="F98" s="13">
        <f aca="true" t="shared" si="22" ref="F98:F108">IF($B98=0,"",C98/$B98)</f>
        <v>58.9375</v>
      </c>
      <c r="G98" s="13">
        <f aca="true" t="shared" si="23" ref="G98:G108">IF($B98=0,"",D98/$B98)</f>
        <v>0</v>
      </c>
      <c r="H98" s="12">
        <f aca="true" t="shared" si="24" ref="H98:H108">IF($B98=0,"",E98/$B98)</f>
        <v>5</v>
      </c>
      <c r="I98" s="374">
        <f aca="true" t="shared" si="25" ref="I98:I107">C98+D98</f>
        <v>943</v>
      </c>
      <c r="J98" s="375"/>
    </row>
    <row r="99" spans="1:10" ht="13.5" thickBot="1">
      <c r="A99" s="18" t="str">
        <f t="shared" si="17"/>
        <v>BAR SUR SEINE</v>
      </c>
      <c r="B99" s="17">
        <f t="shared" si="18"/>
        <v>19</v>
      </c>
      <c r="C99" s="16">
        <f t="shared" si="19"/>
        <v>0</v>
      </c>
      <c r="D99" s="15">
        <f t="shared" si="20"/>
        <v>0</v>
      </c>
      <c r="E99" s="14">
        <f t="shared" si="21"/>
        <v>131</v>
      </c>
      <c r="F99" s="13">
        <f t="shared" si="22"/>
        <v>0</v>
      </c>
      <c r="G99" s="13">
        <f t="shared" si="23"/>
        <v>0</v>
      </c>
      <c r="H99" s="12">
        <f t="shared" si="24"/>
        <v>6.894736842105263</v>
      </c>
      <c r="I99" s="374">
        <f t="shared" si="25"/>
        <v>0</v>
      </c>
      <c r="J99" s="375"/>
    </row>
    <row r="100" spans="1:10" ht="13.5" thickBot="1">
      <c r="A100" s="18" t="str">
        <f t="shared" si="17"/>
        <v>ROMILLY NOGENT Vallée de la Haute Seine</v>
      </c>
      <c r="B100" s="17">
        <f t="shared" si="18"/>
        <v>27</v>
      </c>
      <c r="C100" s="16">
        <f t="shared" si="19"/>
        <v>1500</v>
      </c>
      <c r="D100" s="15">
        <f t="shared" si="20"/>
        <v>0</v>
      </c>
      <c r="E100" s="14">
        <f t="shared" si="21"/>
        <v>0</v>
      </c>
      <c r="F100" s="13">
        <f t="shared" si="22"/>
        <v>55.55555555555556</v>
      </c>
      <c r="G100" s="13">
        <f t="shared" si="23"/>
        <v>0</v>
      </c>
      <c r="H100" s="12">
        <f t="shared" si="24"/>
        <v>0</v>
      </c>
      <c r="I100" s="374">
        <f t="shared" si="25"/>
        <v>1500</v>
      </c>
      <c r="J100" s="375"/>
    </row>
    <row r="101" spans="1:10" ht="13.5" thickBot="1">
      <c r="A101" s="18" t="str">
        <f t="shared" si="17"/>
        <v>TROYES  </v>
      </c>
      <c r="B101" s="17">
        <f t="shared" si="18"/>
        <v>0</v>
      </c>
      <c r="C101" s="16">
        <f t="shared" si="19"/>
        <v>0</v>
      </c>
      <c r="D101" s="15">
        <f t="shared" si="20"/>
        <v>0</v>
      </c>
      <c r="E101" s="14">
        <f t="shared" si="21"/>
        <v>0</v>
      </c>
      <c r="F101" s="13">
        <f t="shared" si="22"/>
      </c>
      <c r="G101" s="13">
        <f t="shared" si="23"/>
      </c>
      <c r="H101" s="12">
        <f t="shared" si="24"/>
      </c>
      <c r="I101" s="374">
        <f t="shared" si="25"/>
        <v>0</v>
      </c>
      <c r="J101" s="375"/>
    </row>
    <row r="102" spans="1:10" ht="13.5" thickBot="1">
      <c r="A102" s="18" t="str">
        <f t="shared" si="17"/>
        <v>TROYES  EN CHAMPAGNE</v>
      </c>
      <c r="B102" s="17">
        <f t="shared" si="18"/>
        <v>23</v>
      </c>
      <c r="C102" s="16">
        <f t="shared" si="19"/>
        <v>0</v>
      </c>
      <c r="D102" s="15">
        <f t="shared" si="20"/>
        <v>150</v>
      </c>
      <c r="E102" s="14">
        <f t="shared" si="21"/>
        <v>36</v>
      </c>
      <c r="F102" s="13">
        <f t="shared" si="22"/>
        <v>0</v>
      </c>
      <c r="G102" s="13">
        <f t="shared" si="23"/>
        <v>6.521739130434782</v>
      </c>
      <c r="H102" s="12">
        <f t="shared" si="24"/>
        <v>1.565217391304348</v>
      </c>
      <c r="I102" s="374">
        <f t="shared" si="25"/>
        <v>150</v>
      </c>
      <c r="J102" s="375"/>
    </row>
    <row r="103" spans="1:10" ht="13.5" thickBot="1">
      <c r="A103" s="18" t="str">
        <f t="shared" si="17"/>
        <v>Club 6</v>
      </c>
      <c r="B103" s="17">
        <f t="shared" si="18"/>
        <v>0</v>
      </c>
      <c r="C103" s="16">
        <f t="shared" si="19"/>
        <v>0</v>
      </c>
      <c r="D103" s="15">
        <f t="shared" si="20"/>
        <v>0</v>
      </c>
      <c r="E103" s="14">
        <f t="shared" si="21"/>
        <v>0</v>
      </c>
      <c r="F103" s="13">
        <f t="shared" si="22"/>
      </c>
      <c r="G103" s="13">
        <f t="shared" si="23"/>
      </c>
      <c r="H103" s="12">
        <f t="shared" si="24"/>
      </c>
      <c r="I103" s="374">
        <f t="shared" si="25"/>
        <v>0</v>
      </c>
      <c r="J103" s="375"/>
    </row>
    <row r="104" spans="1:10" ht="13.5" thickBot="1">
      <c r="A104" s="18" t="str">
        <f t="shared" si="17"/>
        <v>Club 7</v>
      </c>
      <c r="B104" s="17">
        <f t="shared" si="18"/>
        <v>0</v>
      </c>
      <c r="C104" s="16">
        <f t="shared" si="19"/>
        <v>0</v>
      </c>
      <c r="D104" s="15">
        <f t="shared" si="20"/>
        <v>0</v>
      </c>
      <c r="E104" s="14">
        <f t="shared" si="21"/>
        <v>0</v>
      </c>
      <c r="F104" s="13">
        <f t="shared" si="22"/>
      </c>
      <c r="G104" s="13">
        <f t="shared" si="23"/>
      </c>
      <c r="H104" s="12">
        <f t="shared" si="24"/>
      </c>
      <c r="I104" s="374">
        <f t="shared" si="25"/>
        <v>0</v>
      </c>
      <c r="J104" s="375"/>
    </row>
    <row r="105" spans="1:10" ht="13.5" thickBot="1">
      <c r="A105" s="18" t="str">
        <f t="shared" si="17"/>
        <v>Club 8</v>
      </c>
      <c r="B105" s="17">
        <f t="shared" si="18"/>
        <v>0</v>
      </c>
      <c r="C105" s="16">
        <f t="shared" si="19"/>
        <v>0</v>
      </c>
      <c r="D105" s="15">
        <f t="shared" si="20"/>
        <v>0</v>
      </c>
      <c r="E105" s="14">
        <f t="shared" si="21"/>
        <v>0</v>
      </c>
      <c r="F105" s="13">
        <f t="shared" si="22"/>
      </c>
      <c r="G105" s="13">
        <f t="shared" si="23"/>
      </c>
      <c r="H105" s="12">
        <f t="shared" si="24"/>
      </c>
      <c r="I105" s="374">
        <f t="shared" si="25"/>
        <v>0</v>
      </c>
      <c r="J105" s="375"/>
    </row>
    <row r="106" spans="1:10" ht="13.5" thickBot="1">
      <c r="A106" s="18" t="str">
        <f t="shared" si="17"/>
        <v>Club 9</v>
      </c>
      <c r="B106" s="17">
        <f t="shared" si="18"/>
        <v>0</v>
      </c>
      <c r="C106" s="16">
        <f t="shared" si="19"/>
        <v>0</v>
      </c>
      <c r="D106" s="15">
        <f t="shared" si="20"/>
        <v>0</v>
      </c>
      <c r="E106" s="14">
        <f t="shared" si="21"/>
        <v>0</v>
      </c>
      <c r="F106" s="13">
        <f t="shared" si="22"/>
      </c>
      <c r="G106" s="13">
        <f t="shared" si="23"/>
      </c>
      <c r="H106" s="12">
        <f t="shared" si="24"/>
      </c>
      <c r="I106" s="374">
        <f t="shared" si="25"/>
        <v>0</v>
      </c>
      <c r="J106" s="375"/>
    </row>
    <row r="107" spans="1:10" ht="13.5" thickBot="1">
      <c r="A107" s="18" t="str">
        <f t="shared" si="17"/>
        <v>Club 10</v>
      </c>
      <c r="B107" s="59">
        <f t="shared" si="18"/>
        <v>0</v>
      </c>
      <c r="C107" s="16">
        <f t="shared" si="19"/>
        <v>0</v>
      </c>
      <c r="D107" s="15">
        <f t="shared" si="20"/>
        <v>0</v>
      </c>
      <c r="E107" s="14">
        <f t="shared" si="21"/>
        <v>0</v>
      </c>
      <c r="F107" s="13">
        <f t="shared" si="22"/>
      </c>
      <c r="G107" s="13">
        <f t="shared" si="23"/>
      </c>
      <c r="H107" s="12">
        <f t="shared" si="24"/>
      </c>
      <c r="I107" s="374">
        <f t="shared" si="25"/>
        <v>0</v>
      </c>
      <c r="J107" s="375"/>
    </row>
    <row r="108" spans="1:10" ht="13.5" thickBot="1">
      <c r="A108" s="34" t="s">
        <v>4</v>
      </c>
      <c r="B108" s="10">
        <f>SUM(B98:B107)</f>
        <v>85</v>
      </c>
      <c r="C108" s="33">
        <f>SUM(C98:C107)</f>
        <v>2443</v>
      </c>
      <c r="D108" s="32">
        <f>SUM(D98:D107)</f>
        <v>150</v>
      </c>
      <c r="E108" s="32">
        <f>SUM(E98:E107)</f>
        <v>247</v>
      </c>
      <c r="F108" s="6">
        <f t="shared" si="22"/>
        <v>28.741176470588236</v>
      </c>
      <c r="G108" s="6">
        <f t="shared" si="23"/>
        <v>1.7647058823529411</v>
      </c>
      <c r="H108" s="5">
        <f t="shared" si="24"/>
        <v>2.9058823529411764</v>
      </c>
      <c r="I108" s="378">
        <f>SUM(I98:J107)</f>
        <v>2593</v>
      </c>
      <c r="J108" s="379"/>
    </row>
    <row r="109" spans="1:10" ht="13.5" thickBot="1">
      <c r="A109" s="26"/>
      <c r="B109" s="26"/>
      <c r="C109" s="26"/>
      <c r="D109" s="26"/>
      <c r="E109" s="26"/>
      <c r="F109" s="54"/>
      <c r="G109" s="54"/>
      <c r="H109" s="54"/>
      <c r="I109" s="26"/>
      <c r="J109" s="26"/>
    </row>
    <row r="110" spans="1:10" ht="12.75" customHeight="1">
      <c r="A110" s="380" t="s">
        <v>0</v>
      </c>
      <c r="B110" s="357" t="s">
        <v>15</v>
      </c>
      <c r="C110" s="358"/>
      <c r="D110" s="359"/>
      <c r="E110" s="26"/>
      <c r="F110" s="54"/>
      <c r="G110" s="54"/>
      <c r="H110" s="54"/>
      <c r="I110" s="26"/>
      <c r="J110" s="26"/>
    </row>
    <row r="111" spans="1:10" ht="13.5" customHeight="1" thickBot="1">
      <c r="A111" s="381"/>
      <c r="B111" s="388" t="s">
        <v>1</v>
      </c>
      <c r="C111" s="389"/>
      <c r="D111" s="390"/>
      <c r="E111" s="26"/>
      <c r="F111" s="54"/>
      <c r="G111" s="54"/>
      <c r="H111" s="54"/>
      <c r="I111" s="26"/>
      <c r="J111" s="26"/>
    </row>
    <row r="112" spans="1:10" ht="13.5" thickBot="1">
      <c r="A112" s="58" t="str">
        <f aca="true" t="shared" si="26" ref="A112:A121">A20</f>
        <v>BAR SUR AUBE</v>
      </c>
      <c r="B112" s="38"/>
      <c r="C112" s="56"/>
      <c r="D112" s="38"/>
      <c r="E112" s="26"/>
      <c r="F112" s="54"/>
      <c r="G112" s="54"/>
      <c r="H112" s="54"/>
      <c r="I112" s="26"/>
      <c r="J112" s="26"/>
    </row>
    <row r="113" spans="1:10" ht="13.5" thickBot="1">
      <c r="A113" s="58" t="str">
        <f t="shared" si="26"/>
        <v>BAR SUR SEINE</v>
      </c>
      <c r="B113" s="38"/>
      <c r="C113" s="56"/>
      <c r="D113" s="38"/>
      <c r="E113" s="26"/>
      <c r="F113" s="54"/>
      <c r="G113" s="54"/>
      <c r="H113" s="54"/>
      <c r="I113" s="26"/>
      <c r="J113" s="26"/>
    </row>
    <row r="114" spans="1:10" ht="13.5" thickBot="1">
      <c r="A114" s="58" t="str">
        <f t="shared" si="26"/>
        <v>ROMILLY NOGENT Vallée de la Haute Seine</v>
      </c>
      <c r="B114" s="38"/>
      <c r="C114" s="56"/>
      <c r="D114" s="38"/>
      <c r="E114" s="26"/>
      <c r="F114" s="54"/>
      <c r="G114" s="54"/>
      <c r="H114" s="54"/>
      <c r="I114" s="26"/>
      <c r="J114" s="26"/>
    </row>
    <row r="115" spans="1:10" ht="13.5" thickBot="1">
      <c r="A115" s="58" t="str">
        <f t="shared" si="26"/>
        <v>TROYES  </v>
      </c>
      <c r="B115" s="38"/>
      <c r="C115" s="56"/>
      <c r="D115" s="38"/>
      <c r="E115" s="26"/>
      <c r="F115" s="54"/>
      <c r="G115" s="54"/>
      <c r="H115" s="54"/>
      <c r="I115" s="26"/>
      <c r="J115" s="26"/>
    </row>
    <row r="116" spans="1:10" ht="13.5" thickBot="1">
      <c r="A116" s="58" t="str">
        <f t="shared" si="26"/>
        <v>TROYES  EN CHAMPAGNE</v>
      </c>
      <c r="B116" s="38"/>
      <c r="C116" s="56">
        <v>1500</v>
      </c>
      <c r="D116" s="38"/>
      <c r="E116" s="26"/>
      <c r="F116" s="54"/>
      <c r="G116" s="54"/>
      <c r="H116" s="54"/>
      <c r="I116" s="26"/>
      <c r="J116" s="26"/>
    </row>
    <row r="117" spans="1:10" ht="13.5" thickBot="1">
      <c r="A117" s="58" t="str">
        <f t="shared" si="26"/>
        <v>Club 6</v>
      </c>
      <c r="B117" s="38"/>
      <c r="C117" s="56"/>
      <c r="D117" s="38"/>
      <c r="E117" s="26"/>
      <c r="F117" s="54"/>
      <c r="G117" s="54"/>
      <c r="H117" s="54"/>
      <c r="I117" s="26"/>
      <c r="J117" s="26"/>
    </row>
    <row r="118" spans="1:10" ht="13.5" thickBot="1">
      <c r="A118" s="58" t="str">
        <f t="shared" si="26"/>
        <v>Club 7</v>
      </c>
      <c r="B118" s="38"/>
      <c r="C118" s="56"/>
      <c r="D118" s="38"/>
      <c r="E118" s="26"/>
      <c r="F118" s="54"/>
      <c r="G118" s="54"/>
      <c r="H118" s="54"/>
      <c r="I118" s="26"/>
      <c r="J118" s="26"/>
    </row>
    <row r="119" spans="1:10" ht="13.5" thickBot="1">
      <c r="A119" s="58" t="str">
        <f t="shared" si="26"/>
        <v>Club 8</v>
      </c>
      <c r="B119" s="38"/>
      <c r="C119" s="56"/>
      <c r="D119" s="38"/>
      <c r="E119" s="26"/>
      <c r="F119" s="54"/>
      <c r="G119" s="54"/>
      <c r="H119" s="54"/>
      <c r="I119" s="26"/>
      <c r="J119" s="26"/>
    </row>
    <row r="120" spans="1:10" ht="13.5" thickBot="1">
      <c r="A120" s="58" t="str">
        <f t="shared" si="26"/>
        <v>Club 9</v>
      </c>
      <c r="B120" s="38"/>
      <c r="C120" s="56"/>
      <c r="D120" s="38"/>
      <c r="E120" s="26"/>
      <c r="F120" s="54"/>
      <c r="G120" s="54"/>
      <c r="H120" s="54"/>
      <c r="I120" s="26"/>
      <c r="J120" s="26"/>
    </row>
    <row r="121" spans="1:10" ht="13.5" thickBot="1">
      <c r="A121" s="57" t="str">
        <f t="shared" si="26"/>
        <v>Club 10</v>
      </c>
      <c r="B121" s="38"/>
      <c r="C121" s="56"/>
      <c r="D121" s="38"/>
      <c r="E121" s="26"/>
      <c r="F121" s="54"/>
      <c r="G121" s="54"/>
      <c r="H121" s="54"/>
      <c r="I121" s="26"/>
      <c r="J121" s="26"/>
    </row>
    <row r="122" spans="1:10" ht="13.5" thickBot="1">
      <c r="A122" s="55" t="s">
        <v>4</v>
      </c>
      <c r="B122" s="38"/>
      <c r="C122" s="44">
        <f>SUM(C112:C121)</f>
        <v>1500</v>
      </c>
      <c r="D122" s="38"/>
      <c r="E122" s="26"/>
      <c r="F122" s="54"/>
      <c r="G122" s="54"/>
      <c r="H122" s="54"/>
      <c r="I122" s="26"/>
      <c r="J122" s="26"/>
    </row>
    <row r="123" spans="1:10" ht="12.75" customHeight="1">
      <c r="A123" s="395"/>
      <c r="B123" s="377"/>
      <c r="C123" s="377"/>
      <c r="D123" s="53"/>
      <c r="E123" s="377"/>
      <c r="F123" s="377"/>
      <c r="G123" s="377"/>
      <c r="H123" s="394"/>
      <c r="I123" s="394"/>
      <c r="J123" s="394"/>
    </row>
    <row r="124" spans="1:10" ht="13.5" customHeight="1" thickBot="1">
      <c r="A124" s="395"/>
      <c r="B124" s="42"/>
      <c r="C124" s="42"/>
      <c r="D124" s="42"/>
      <c r="E124" s="396"/>
      <c r="F124" s="396"/>
      <c r="G124" s="396"/>
      <c r="H124" s="41"/>
      <c r="I124" s="41"/>
      <c r="J124" s="41"/>
    </row>
    <row r="125" spans="1:10" ht="18.75" customHeight="1" thickBot="1">
      <c r="A125" s="52" t="str">
        <f>A2</f>
        <v>ZONE 21</v>
      </c>
      <c r="B125" s="354" t="s">
        <v>9</v>
      </c>
      <c r="C125" s="355"/>
      <c r="D125" s="355"/>
      <c r="E125" s="355"/>
      <c r="F125" s="355"/>
      <c r="G125" s="355"/>
      <c r="H125" s="355"/>
      <c r="I125" s="355"/>
      <c r="J125" s="356"/>
    </row>
    <row r="126" spans="2:10" ht="13.5" thickBot="1"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 customHeight="1">
      <c r="A127" s="50" t="s">
        <v>0</v>
      </c>
      <c r="B127" s="391" t="s">
        <v>16</v>
      </c>
      <c r="C127" s="392"/>
      <c r="D127" s="393"/>
      <c r="E127" s="391" t="s">
        <v>17</v>
      </c>
      <c r="F127" s="392"/>
      <c r="G127" s="393"/>
      <c r="H127" s="391" t="s">
        <v>18</v>
      </c>
      <c r="I127" s="392"/>
      <c r="J127" s="393"/>
    </row>
    <row r="128" spans="1:10" ht="13.5" customHeight="1" thickBot="1">
      <c r="A128" s="49"/>
      <c r="B128" s="21" t="s">
        <v>1</v>
      </c>
      <c r="C128" s="20" t="s">
        <v>2</v>
      </c>
      <c r="D128" s="19" t="s">
        <v>3</v>
      </c>
      <c r="E128" s="35" t="s">
        <v>1</v>
      </c>
      <c r="F128" s="20" t="s">
        <v>2</v>
      </c>
      <c r="G128" s="22" t="s">
        <v>3</v>
      </c>
      <c r="H128" s="21" t="s">
        <v>1</v>
      </c>
      <c r="I128" s="20" t="s">
        <v>2</v>
      </c>
      <c r="J128" s="19" t="s">
        <v>3</v>
      </c>
    </row>
    <row r="129" spans="1:10" ht="13.5" thickBot="1">
      <c r="A129" s="18" t="str">
        <f aca="true" t="shared" si="27" ref="A129:A138">A6</f>
        <v>BAR SUR AUBE</v>
      </c>
      <c r="B129" s="47">
        <v>150</v>
      </c>
      <c r="C129" s="46"/>
      <c r="D129" s="45"/>
      <c r="E129" s="46"/>
      <c r="F129" s="46"/>
      <c r="G129" s="48"/>
      <c r="H129" s="47"/>
      <c r="I129" s="46"/>
      <c r="J129" s="45"/>
    </row>
    <row r="130" spans="1:10" ht="13.5" thickBot="1">
      <c r="A130" s="18" t="str">
        <f t="shared" si="27"/>
        <v>BAR SUR SEINE</v>
      </c>
      <c r="B130" s="47">
        <v>200</v>
      </c>
      <c r="C130" s="46"/>
      <c r="D130" s="45"/>
      <c r="E130" s="46">
        <v>1674</v>
      </c>
      <c r="F130" s="46"/>
      <c r="G130" s="48"/>
      <c r="H130" s="47"/>
      <c r="I130" s="46"/>
      <c r="J130" s="45"/>
    </row>
    <row r="131" spans="1:10" ht="13.5" thickBot="1">
      <c r="A131" s="18" t="str">
        <f t="shared" si="27"/>
        <v>ROMILLY NOGENT Vallée de la Haute Seine</v>
      </c>
      <c r="B131" s="47">
        <v>800</v>
      </c>
      <c r="C131" s="46">
        <v>690</v>
      </c>
      <c r="D131" s="45"/>
      <c r="E131" s="46"/>
      <c r="F131" s="46"/>
      <c r="G131" s="48"/>
      <c r="H131" s="47"/>
      <c r="I131" s="46"/>
      <c r="J131" s="45"/>
    </row>
    <row r="132" spans="1:10" ht="13.5" thickBot="1">
      <c r="A132" s="18" t="str">
        <f t="shared" si="27"/>
        <v>TROYES  </v>
      </c>
      <c r="B132" s="47"/>
      <c r="C132" s="46"/>
      <c r="D132" s="45"/>
      <c r="E132" s="46"/>
      <c r="F132" s="46"/>
      <c r="G132" s="48"/>
      <c r="H132" s="47"/>
      <c r="I132" s="46"/>
      <c r="J132" s="45"/>
    </row>
    <row r="133" spans="1:10" ht="13.5" thickBot="1">
      <c r="A133" s="18" t="str">
        <f t="shared" si="27"/>
        <v>TROYES  EN CHAMPAGNE</v>
      </c>
      <c r="B133" s="47">
        <v>280</v>
      </c>
      <c r="C133" s="46">
        <v>5353</v>
      </c>
      <c r="D133" s="45">
        <v>20</v>
      </c>
      <c r="E133" s="46"/>
      <c r="F133" s="46"/>
      <c r="G133" s="48"/>
      <c r="H133" s="47"/>
      <c r="I133" s="46"/>
      <c r="J133" s="45"/>
    </row>
    <row r="134" spans="1:10" ht="13.5" thickBot="1">
      <c r="A134" s="18" t="str">
        <f t="shared" si="27"/>
        <v>Club 6</v>
      </c>
      <c r="B134" s="47"/>
      <c r="C134" s="46"/>
      <c r="D134" s="45"/>
      <c r="E134" s="46"/>
      <c r="F134" s="46"/>
      <c r="G134" s="48"/>
      <c r="H134" s="47"/>
      <c r="I134" s="46"/>
      <c r="J134" s="45"/>
    </row>
    <row r="135" spans="1:10" ht="13.5" thickBot="1">
      <c r="A135" s="18" t="str">
        <f t="shared" si="27"/>
        <v>Club 7</v>
      </c>
      <c r="B135" s="47"/>
      <c r="C135" s="46"/>
      <c r="D135" s="45"/>
      <c r="E135" s="46"/>
      <c r="F135" s="46"/>
      <c r="G135" s="48"/>
      <c r="H135" s="47"/>
      <c r="I135" s="46"/>
      <c r="J135" s="45"/>
    </row>
    <row r="136" spans="1:10" ht="13.5" thickBot="1">
      <c r="A136" s="18" t="str">
        <f t="shared" si="27"/>
        <v>Club 8</v>
      </c>
      <c r="B136" s="47"/>
      <c r="C136" s="46"/>
      <c r="D136" s="45"/>
      <c r="E136" s="46"/>
      <c r="F136" s="46"/>
      <c r="G136" s="48"/>
      <c r="H136" s="47"/>
      <c r="I136" s="46"/>
      <c r="J136" s="45"/>
    </row>
    <row r="137" spans="1:10" ht="13.5" thickBot="1">
      <c r="A137" s="18" t="str">
        <f t="shared" si="27"/>
        <v>Club 9</v>
      </c>
      <c r="B137" s="47"/>
      <c r="C137" s="46"/>
      <c r="D137" s="45"/>
      <c r="E137" s="46"/>
      <c r="F137" s="46"/>
      <c r="G137" s="48"/>
      <c r="H137" s="47"/>
      <c r="I137" s="46"/>
      <c r="J137" s="45"/>
    </row>
    <row r="138" spans="1:10" ht="13.5" thickBot="1">
      <c r="A138" s="18" t="str">
        <f t="shared" si="27"/>
        <v>Club 10</v>
      </c>
      <c r="B138" s="47"/>
      <c r="C138" s="46"/>
      <c r="D138" s="45"/>
      <c r="E138" s="46"/>
      <c r="F138" s="46"/>
      <c r="G138" s="48"/>
      <c r="H138" s="47"/>
      <c r="I138" s="46"/>
      <c r="J138" s="45"/>
    </row>
    <row r="139" spans="1:10" ht="13.5" thickBot="1">
      <c r="A139" s="10" t="s">
        <v>4</v>
      </c>
      <c r="B139" s="44">
        <f aca="true" t="shared" si="28" ref="B139:J139">SUM(B129:B138)</f>
        <v>1430</v>
      </c>
      <c r="C139" s="44">
        <f t="shared" si="28"/>
        <v>6043</v>
      </c>
      <c r="D139" s="44">
        <f t="shared" si="28"/>
        <v>20</v>
      </c>
      <c r="E139" s="44">
        <f t="shared" si="28"/>
        <v>1674</v>
      </c>
      <c r="F139" s="44">
        <f t="shared" si="28"/>
        <v>0</v>
      </c>
      <c r="G139" s="44">
        <f t="shared" si="28"/>
        <v>0</v>
      </c>
      <c r="H139" s="44">
        <f t="shared" si="28"/>
        <v>0</v>
      </c>
      <c r="I139" s="44">
        <f t="shared" si="28"/>
        <v>0</v>
      </c>
      <c r="J139" s="44">
        <f t="shared" si="28"/>
        <v>0</v>
      </c>
    </row>
    <row r="141" spans="1:10" ht="12.75" customHeight="1">
      <c r="A141" s="43"/>
      <c r="B141" s="42"/>
      <c r="C141" s="42"/>
      <c r="D141" s="42"/>
      <c r="E141" s="41"/>
      <c r="F141" s="41"/>
      <c r="G141" s="41"/>
      <c r="H141" s="41"/>
      <c r="I141" s="41"/>
      <c r="J141" s="41"/>
    </row>
    <row r="142" spans="1:10" ht="13.5" thickBot="1">
      <c r="A142" s="40"/>
      <c r="B142" s="39"/>
      <c r="C142" s="39"/>
      <c r="D142" s="39"/>
      <c r="E142" s="38"/>
      <c r="F142" s="38"/>
      <c r="G142" s="38"/>
      <c r="H142" s="38"/>
      <c r="I142" s="38"/>
      <c r="J142" s="38"/>
    </row>
    <row r="143" spans="1:10" ht="12.75" customHeight="1">
      <c r="A143" s="37" t="s">
        <v>0</v>
      </c>
      <c r="B143" s="365" t="s">
        <v>76</v>
      </c>
      <c r="C143" s="360" t="s">
        <v>19</v>
      </c>
      <c r="D143" s="361"/>
      <c r="E143" s="362"/>
      <c r="F143" s="360" t="s">
        <v>6</v>
      </c>
      <c r="G143" s="361"/>
      <c r="H143" s="362"/>
      <c r="I143" s="386" t="s">
        <v>5</v>
      </c>
      <c r="J143" s="364"/>
    </row>
    <row r="144" spans="1:10" ht="13.5" customHeight="1" thickBot="1">
      <c r="A144" s="36"/>
      <c r="B144" s="366"/>
      <c r="C144" s="35" t="s">
        <v>1</v>
      </c>
      <c r="D144" s="20" t="s">
        <v>2</v>
      </c>
      <c r="E144" s="22" t="s">
        <v>3</v>
      </c>
      <c r="F144" s="21" t="s">
        <v>1</v>
      </c>
      <c r="G144" s="20" t="s">
        <v>2</v>
      </c>
      <c r="H144" s="19" t="s">
        <v>3</v>
      </c>
      <c r="I144" s="387" t="s">
        <v>7</v>
      </c>
      <c r="J144" s="368"/>
    </row>
    <row r="145" spans="1:10" ht="13.5" thickBot="1">
      <c r="A145" s="18" t="str">
        <f aca="true" t="shared" si="29" ref="A145:A154">A6</f>
        <v>BAR SUR AUBE</v>
      </c>
      <c r="B145" s="17">
        <f aca="true" t="shared" si="30" ref="B145:B150">B48</f>
        <v>16</v>
      </c>
      <c r="C145" s="16">
        <f>B129+E129+H129+B142</f>
        <v>150</v>
      </c>
      <c r="D145" s="15">
        <f>C129+F129+I129+C142</f>
        <v>0</v>
      </c>
      <c r="E145" s="14">
        <f>D129+G129+J129+D142</f>
        <v>0</v>
      </c>
      <c r="F145" s="13">
        <f aca="true" t="shared" si="31" ref="F145:F155">IF($B145=0,"",C145/$B145)</f>
        <v>9.375</v>
      </c>
      <c r="G145" s="13">
        <f aca="true" t="shared" si="32" ref="G145:G155">IF($B145=0,"",D145/$B145)</f>
        <v>0</v>
      </c>
      <c r="H145" s="12">
        <f aca="true" t="shared" si="33" ref="H145:H155">IF($B145=0,"",E145/$B145)</f>
        <v>0</v>
      </c>
      <c r="I145" s="374">
        <f aca="true" t="shared" si="34" ref="I145:I154">C145+D145</f>
        <v>150</v>
      </c>
      <c r="J145" s="375"/>
    </row>
    <row r="146" spans="1:10" ht="13.5" thickBot="1">
      <c r="A146" s="18" t="str">
        <f t="shared" si="29"/>
        <v>BAR SUR SEINE</v>
      </c>
      <c r="B146" s="17">
        <f t="shared" si="30"/>
        <v>19</v>
      </c>
      <c r="C146" s="16">
        <f aca="true" t="shared" si="35" ref="C146:C154">B130+E130+H130</f>
        <v>1874</v>
      </c>
      <c r="D146" s="15">
        <f aca="true" t="shared" si="36" ref="D146:D154">C130+F130+I130</f>
        <v>0</v>
      </c>
      <c r="E146" s="14">
        <f aca="true" t="shared" si="37" ref="E146:E154">D130+G130+J130</f>
        <v>0</v>
      </c>
      <c r="F146" s="13">
        <f t="shared" si="31"/>
        <v>98.63157894736842</v>
      </c>
      <c r="G146" s="13">
        <f t="shared" si="32"/>
        <v>0</v>
      </c>
      <c r="H146" s="12">
        <f t="shared" si="33"/>
        <v>0</v>
      </c>
      <c r="I146" s="374">
        <f t="shared" si="34"/>
        <v>1874</v>
      </c>
      <c r="J146" s="375"/>
    </row>
    <row r="147" spans="1:10" ht="13.5" thickBot="1">
      <c r="A147" s="18" t="str">
        <f t="shared" si="29"/>
        <v>ROMILLY NOGENT Vallée de la Haute Seine</v>
      </c>
      <c r="B147" s="17">
        <f t="shared" si="30"/>
        <v>27</v>
      </c>
      <c r="C147" s="16">
        <f t="shared" si="35"/>
        <v>800</v>
      </c>
      <c r="D147" s="15">
        <f t="shared" si="36"/>
        <v>690</v>
      </c>
      <c r="E147" s="14">
        <f t="shared" si="37"/>
        <v>0</v>
      </c>
      <c r="F147" s="13">
        <f t="shared" si="31"/>
        <v>29.62962962962963</v>
      </c>
      <c r="G147" s="13">
        <f t="shared" si="32"/>
        <v>25.555555555555557</v>
      </c>
      <c r="H147" s="12">
        <f t="shared" si="33"/>
        <v>0</v>
      </c>
      <c r="I147" s="374">
        <f t="shared" si="34"/>
        <v>1490</v>
      </c>
      <c r="J147" s="375"/>
    </row>
    <row r="148" spans="1:10" ht="13.5" thickBot="1">
      <c r="A148" s="18" t="str">
        <f t="shared" si="29"/>
        <v>TROYES  </v>
      </c>
      <c r="B148" s="17">
        <f t="shared" si="30"/>
        <v>0</v>
      </c>
      <c r="C148" s="16">
        <f t="shared" si="35"/>
        <v>0</v>
      </c>
      <c r="D148" s="15">
        <f t="shared" si="36"/>
        <v>0</v>
      </c>
      <c r="E148" s="14">
        <f t="shared" si="37"/>
        <v>0</v>
      </c>
      <c r="F148" s="13">
        <f t="shared" si="31"/>
      </c>
      <c r="G148" s="13">
        <f t="shared" si="32"/>
      </c>
      <c r="H148" s="12">
        <f t="shared" si="33"/>
      </c>
      <c r="I148" s="374">
        <f t="shared" si="34"/>
        <v>0</v>
      </c>
      <c r="J148" s="375"/>
    </row>
    <row r="149" spans="1:10" ht="13.5" thickBot="1">
      <c r="A149" s="18" t="str">
        <f t="shared" si="29"/>
        <v>TROYES  EN CHAMPAGNE</v>
      </c>
      <c r="B149" s="17">
        <f t="shared" si="30"/>
        <v>23</v>
      </c>
      <c r="C149" s="16">
        <f t="shared" si="35"/>
        <v>280</v>
      </c>
      <c r="D149" s="15">
        <f t="shared" si="36"/>
        <v>5353</v>
      </c>
      <c r="E149" s="14">
        <f t="shared" si="37"/>
        <v>20</v>
      </c>
      <c r="F149" s="13">
        <f t="shared" si="31"/>
        <v>12.173913043478262</v>
      </c>
      <c r="G149" s="13">
        <f t="shared" si="32"/>
        <v>232.7391304347826</v>
      </c>
      <c r="H149" s="12">
        <f t="shared" si="33"/>
        <v>0.8695652173913043</v>
      </c>
      <c r="I149" s="374">
        <f t="shared" si="34"/>
        <v>5633</v>
      </c>
      <c r="J149" s="375"/>
    </row>
    <row r="150" spans="1:10" ht="13.5" thickBot="1">
      <c r="A150" s="18" t="str">
        <f t="shared" si="29"/>
        <v>Club 6</v>
      </c>
      <c r="B150" s="17">
        <f t="shared" si="30"/>
        <v>0</v>
      </c>
      <c r="C150" s="16">
        <f t="shared" si="35"/>
        <v>0</v>
      </c>
      <c r="D150" s="15">
        <f t="shared" si="36"/>
        <v>0</v>
      </c>
      <c r="E150" s="14">
        <f t="shared" si="37"/>
        <v>0</v>
      </c>
      <c r="F150" s="13">
        <f t="shared" si="31"/>
      </c>
      <c r="G150" s="13">
        <f t="shared" si="32"/>
      </c>
      <c r="H150" s="12">
        <f t="shared" si="33"/>
      </c>
      <c r="I150" s="374">
        <f t="shared" si="34"/>
        <v>0</v>
      </c>
      <c r="J150" s="375"/>
    </row>
    <row r="151" spans="1:10" ht="13.5" thickBot="1">
      <c r="A151" s="18" t="str">
        <f t="shared" si="29"/>
        <v>Club 7</v>
      </c>
      <c r="B151" s="17">
        <f>B54</f>
        <v>0</v>
      </c>
      <c r="C151" s="16">
        <f t="shared" si="35"/>
        <v>0</v>
      </c>
      <c r="D151" s="15">
        <f t="shared" si="36"/>
        <v>0</v>
      </c>
      <c r="E151" s="14">
        <f t="shared" si="37"/>
        <v>0</v>
      </c>
      <c r="F151" s="13">
        <f t="shared" si="31"/>
      </c>
      <c r="G151" s="13">
        <f t="shared" si="32"/>
      </c>
      <c r="H151" s="12">
        <f t="shared" si="33"/>
      </c>
      <c r="I151" s="374">
        <f t="shared" si="34"/>
        <v>0</v>
      </c>
      <c r="J151" s="375"/>
    </row>
    <row r="152" spans="1:10" ht="13.5" thickBot="1">
      <c r="A152" s="18" t="str">
        <f t="shared" si="29"/>
        <v>Club 8</v>
      </c>
      <c r="B152" s="17">
        <f>B55</f>
        <v>0</v>
      </c>
      <c r="C152" s="16">
        <f t="shared" si="35"/>
        <v>0</v>
      </c>
      <c r="D152" s="15">
        <f t="shared" si="36"/>
        <v>0</v>
      </c>
      <c r="E152" s="14">
        <f t="shared" si="37"/>
        <v>0</v>
      </c>
      <c r="F152" s="13">
        <f t="shared" si="31"/>
      </c>
      <c r="G152" s="13">
        <f t="shared" si="32"/>
      </c>
      <c r="H152" s="12">
        <f t="shared" si="33"/>
      </c>
      <c r="I152" s="374">
        <f t="shared" si="34"/>
        <v>0</v>
      </c>
      <c r="J152" s="375"/>
    </row>
    <row r="153" spans="1:10" ht="13.5" thickBot="1">
      <c r="A153" s="18" t="str">
        <f t="shared" si="29"/>
        <v>Club 9</v>
      </c>
      <c r="B153" s="17">
        <f>B56</f>
        <v>0</v>
      </c>
      <c r="C153" s="16">
        <f t="shared" si="35"/>
        <v>0</v>
      </c>
      <c r="D153" s="15">
        <f t="shared" si="36"/>
        <v>0</v>
      </c>
      <c r="E153" s="14">
        <f t="shared" si="37"/>
        <v>0</v>
      </c>
      <c r="F153" s="13">
        <f t="shared" si="31"/>
      </c>
      <c r="G153" s="13">
        <f t="shared" si="32"/>
      </c>
      <c r="H153" s="12">
        <f t="shared" si="33"/>
      </c>
      <c r="I153" s="374">
        <f t="shared" si="34"/>
        <v>0</v>
      </c>
      <c r="J153" s="375"/>
    </row>
    <row r="154" spans="1:10" ht="13.5" thickBot="1">
      <c r="A154" s="18" t="str">
        <f t="shared" si="29"/>
        <v>Club 10</v>
      </c>
      <c r="B154" s="17">
        <f>B57</f>
        <v>0</v>
      </c>
      <c r="C154" s="16">
        <f t="shared" si="35"/>
        <v>0</v>
      </c>
      <c r="D154" s="15">
        <f t="shared" si="36"/>
        <v>0</v>
      </c>
      <c r="E154" s="14">
        <f t="shared" si="37"/>
        <v>0</v>
      </c>
      <c r="F154" s="13">
        <f t="shared" si="31"/>
      </c>
      <c r="G154" s="13">
        <f t="shared" si="32"/>
      </c>
      <c r="H154" s="12">
        <f t="shared" si="33"/>
      </c>
      <c r="I154" s="374">
        <f t="shared" si="34"/>
        <v>0</v>
      </c>
      <c r="J154" s="375"/>
    </row>
    <row r="155" spans="1:10" ht="13.5" thickBot="1">
      <c r="A155" s="34" t="s">
        <v>4</v>
      </c>
      <c r="B155" s="10">
        <f>SUM(B145:B154)</f>
        <v>85</v>
      </c>
      <c r="C155" s="33">
        <f>SUM(C145:C154)</f>
        <v>3104</v>
      </c>
      <c r="D155" s="32">
        <f>SUM(D145:D154)</f>
        <v>6043</v>
      </c>
      <c r="E155" s="31">
        <f>SUM(E145:E154)</f>
        <v>20</v>
      </c>
      <c r="F155" s="6">
        <f t="shared" si="31"/>
        <v>36.51764705882353</v>
      </c>
      <c r="G155" s="6">
        <f t="shared" si="32"/>
        <v>71.09411764705882</v>
      </c>
      <c r="H155" s="5">
        <f t="shared" si="33"/>
        <v>0.23529411764705882</v>
      </c>
      <c r="I155" s="378">
        <f>SUM(I145:J154)</f>
        <v>9147</v>
      </c>
      <c r="J155" s="379"/>
    </row>
    <row r="156" spans="1:10" ht="12.75">
      <c r="A156" s="26"/>
      <c r="B156" s="26"/>
      <c r="C156" s="26"/>
      <c r="D156" s="26"/>
      <c r="E156" s="26"/>
      <c r="F156" s="27"/>
      <c r="G156" s="27"/>
      <c r="H156" s="27"/>
      <c r="I156" s="26"/>
      <c r="J156" s="26"/>
    </row>
    <row r="157" spans="1:10" ht="12.75">
      <c r="A157" s="26"/>
      <c r="B157" s="26"/>
      <c r="C157" s="26"/>
      <c r="D157" s="26"/>
      <c r="E157" s="26"/>
      <c r="F157" s="27"/>
      <c r="G157" s="27"/>
      <c r="H157" s="27"/>
      <c r="I157" s="26"/>
      <c r="J157" s="26"/>
    </row>
    <row r="158" spans="1:10" ht="18" customHeight="1">
      <c r="A158" s="30" t="str">
        <f>A2</f>
        <v>ZONE 21</v>
      </c>
      <c r="B158" s="397" t="s">
        <v>68</v>
      </c>
      <c r="C158" s="397"/>
      <c r="D158" s="397"/>
      <c r="E158" s="397"/>
      <c r="F158" s="397"/>
      <c r="G158" s="397"/>
      <c r="H158" s="397"/>
      <c r="I158" s="397"/>
      <c r="J158" s="397"/>
    </row>
    <row r="159" spans="1:10" ht="12.75">
      <c r="A159" s="399" t="s">
        <v>0</v>
      </c>
      <c r="B159" s="401" t="s">
        <v>3</v>
      </c>
      <c r="C159" s="26"/>
      <c r="D159" s="26"/>
      <c r="E159" s="26"/>
      <c r="F159" s="27"/>
      <c r="G159" s="27"/>
      <c r="H159" s="27"/>
      <c r="I159" s="26"/>
      <c r="J159" s="26"/>
    </row>
    <row r="160" spans="1:10" ht="12.75">
      <c r="A160" s="400"/>
      <c r="B160" s="402"/>
      <c r="C160" s="26"/>
      <c r="D160" s="26"/>
      <c r="E160" s="26"/>
      <c r="F160" s="27"/>
      <c r="G160" s="27"/>
      <c r="H160" s="27"/>
      <c r="I160" s="26"/>
      <c r="J160" s="26"/>
    </row>
    <row r="161" spans="1:10" ht="12.75">
      <c r="A161" s="298" t="str">
        <f aca="true" t="shared" si="38" ref="A161:A170">(A6)</f>
        <v>BAR SUR AUBE</v>
      </c>
      <c r="B161" s="29"/>
      <c r="C161" s="26"/>
      <c r="D161" s="26"/>
      <c r="E161" s="26"/>
      <c r="F161" s="27"/>
      <c r="G161" s="27"/>
      <c r="H161" s="27"/>
      <c r="I161" s="26"/>
      <c r="J161" s="26"/>
    </row>
    <row r="162" spans="1:10" ht="12.75">
      <c r="A162" s="298" t="str">
        <f t="shared" si="38"/>
        <v>BAR SUR SEINE</v>
      </c>
      <c r="B162" s="29"/>
      <c r="C162" s="26"/>
      <c r="D162" s="26"/>
      <c r="E162" s="26"/>
      <c r="F162" s="27"/>
      <c r="G162" s="27"/>
      <c r="H162" s="27"/>
      <c r="I162" s="26"/>
      <c r="J162" s="26"/>
    </row>
    <row r="163" spans="1:10" ht="12.75">
      <c r="A163" s="298" t="str">
        <f t="shared" si="38"/>
        <v>ROMILLY NOGENT Vallée de la Haute Seine</v>
      </c>
      <c r="B163" s="29"/>
      <c r="C163" s="26"/>
      <c r="D163" s="26"/>
      <c r="E163" s="26"/>
      <c r="F163" s="27"/>
      <c r="G163" s="27"/>
      <c r="H163" s="27"/>
      <c r="I163" s="26"/>
      <c r="J163" s="26"/>
    </row>
    <row r="164" spans="1:10" ht="12.75">
      <c r="A164" s="298" t="str">
        <f t="shared" si="38"/>
        <v>TROYES  </v>
      </c>
      <c r="B164" s="29"/>
      <c r="C164" s="26"/>
      <c r="D164" s="26"/>
      <c r="E164" s="26"/>
      <c r="F164" s="27"/>
      <c r="G164" s="27"/>
      <c r="H164" s="27"/>
      <c r="I164" s="26"/>
      <c r="J164" s="26"/>
    </row>
    <row r="165" spans="1:10" ht="12.75">
      <c r="A165" s="298" t="str">
        <f t="shared" si="38"/>
        <v>TROYES  EN CHAMPAGNE</v>
      </c>
      <c r="B165" s="29"/>
      <c r="C165" s="26"/>
      <c r="D165" s="26"/>
      <c r="E165" s="26"/>
      <c r="F165" s="27"/>
      <c r="G165" s="27"/>
      <c r="H165" s="27"/>
      <c r="I165" s="26"/>
      <c r="J165" s="26"/>
    </row>
    <row r="166" spans="1:10" ht="12.75">
      <c r="A166" s="298" t="str">
        <f t="shared" si="38"/>
        <v>Club 6</v>
      </c>
      <c r="B166" s="29"/>
      <c r="C166" s="26"/>
      <c r="D166" s="26"/>
      <c r="E166" s="26"/>
      <c r="F166" s="27"/>
      <c r="G166" s="27"/>
      <c r="H166" s="27"/>
      <c r="I166" s="26"/>
      <c r="J166" s="26"/>
    </row>
    <row r="167" spans="1:10" ht="12.75">
      <c r="A167" s="298" t="str">
        <f t="shared" si="38"/>
        <v>Club 7</v>
      </c>
      <c r="B167" s="29"/>
      <c r="C167" s="26"/>
      <c r="D167" s="26"/>
      <c r="E167" s="26"/>
      <c r="F167" s="27"/>
      <c r="G167" s="27"/>
      <c r="H167" s="27"/>
      <c r="I167" s="26"/>
      <c r="J167" s="26"/>
    </row>
    <row r="168" spans="1:10" ht="12.75">
      <c r="A168" s="298" t="str">
        <f t="shared" si="38"/>
        <v>Club 8</v>
      </c>
      <c r="B168" s="29"/>
      <c r="C168" s="26"/>
      <c r="D168" s="26"/>
      <c r="E168" s="26"/>
      <c r="F168" s="27"/>
      <c r="G168" s="27"/>
      <c r="H168" s="27"/>
      <c r="I168" s="26"/>
      <c r="J168" s="26"/>
    </row>
    <row r="169" spans="1:10" ht="12.75">
      <c r="A169" s="298" t="str">
        <f t="shared" si="38"/>
        <v>Club 9</v>
      </c>
      <c r="B169" s="29"/>
      <c r="C169" s="26"/>
      <c r="D169" s="26"/>
      <c r="E169" s="26"/>
      <c r="F169" s="27"/>
      <c r="G169" s="27"/>
      <c r="H169" s="27"/>
      <c r="I169" s="26"/>
      <c r="J169" s="26"/>
    </row>
    <row r="170" spans="1:10" ht="13.5" thickBot="1">
      <c r="A170" s="299" t="str">
        <f t="shared" si="38"/>
        <v>Club 10</v>
      </c>
      <c r="B170" s="28"/>
      <c r="C170" s="26"/>
      <c r="D170" s="26"/>
      <c r="E170" s="26"/>
      <c r="F170" s="27"/>
      <c r="G170" s="27"/>
      <c r="H170" s="27"/>
      <c r="I170" s="26"/>
      <c r="J170" s="26"/>
    </row>
    <row r="171" spans="1:2" ht="17.25" customHeight="1" thickBot="1">
      <c r="A171" s="25" t="s">
        <v>69</v>
      </c>
      <c r="B171" s="10">
        <f>SUM(B161:B170)</f>
        <v>0</v>
      </c>
    </row>
    <row r="172" spans="1:10" ht="20.25" customHeight="1" thickBot="1">
      <c r="A172" s="398" t="s">
        <v>40</v>
      </c>
      <c r="B172" s="398"/>
      <c r="C172" s="398"/>
      <c r="D172" s="398"/>
      <c r="E172" s="398"/>
      <c r="F172" s="398"/>
      <c r="G172" s="398"/>
      <c r="H172" s="398"/>
      <c r="I172" s="398"/>
      <c r="J172" s="398"/>
    </row>
    <row r="173" spans="1:10" ht="12.75" customHeight="1">
      <c r="A173" s="24" t="s">
        <v>0</v>
      </c>
      <c r="B173" s="365" t="s">
        <v>76</v>
      </c>
      <c r="C173" s="360" t="s">
        <v>5</v>
      </c>
      <c r="D173" s="361"/>
      <c r="E173" s="362"/>
      <c r="F173" s="360" t="s">
        <v>6</v>
      </c>
      <c r="G173" s="361"/>
      <c r="H173" s="362"/>
      <c r="I173" s="386" t="s">
        <v>5</v>
      </c>
      <c r="J173" s="364"/>
    </row>
    <row r="174" spans="1:10" ht="13.5" customHeight="1" thickBot="1">
      <c r="A174" s="23"/>
      <c r="B174" s="366"/>
      <c r="C174" s="20" t="s">
        <v>1</v>
      </c>
      <c r="D174" s="20" t="s">
        <v>2</v>
      </c>
      <c r="E174" s="22" t="s">
        <v>3</v>
      </c>
      <c r="F174" s="21" t="s">
        <v>1</v>
      </c>
      <c r="G174" s="20" t="s">
        <v>2</v>
      </c>
      <c r="H174" s="19" t="s">
        <v>3</v>
      </c>
      <c r="I174" s="387" t="s">
        <v>7</v>
      </c>
      <c r="J174" s="368"/>
    </row>
    <row r="175" spans="1:10" ht="13.5" thickBot="1">
      <c r="A175" s="18" t="str">
        <f aca="true" t="shared" si="39" ref="A175:A184">A6</f>
        <v>BAR SUR AUBE</v>
      </c>
      <c r="B175" s="17">
        <f aca="true" t="shared" si="40" ref="B175:B184">B48</f>
        <v>16</v>
      </c>
      <c r="C175" s="16">
        <f aca="true" t="shared" si="41" ref="C175:D184">C48+C98+C145</f>
        <v>4544</v>
      </c>
      <c r="D175" s="15">
        <f t="shared" si="41"/>
        <v>0</v>
      </c>
      <c r="E175" s="14">
        <f aca="true" t="shared" si="42" ref="E175:E184">E48+E98+E145+B161</f>
        <v>430</v>
      </c>
      <c r="F175" s="13">
        <f aca="true" t="shared" si="43" ref="F175:F185">IF($B175=0,"",C175/$B175)</f>
        <v>284</v>
      </c>
      <c r="G175" s="13">
        <f aca="true" t="shared" si="44" ref="G175:G185">IF($B175=0,"",D175/$B175)</f>
        <v>0</v>
      </c>
      <c r="H175" s="12">
        <f aca="true" t="shared" si="45" ref="H175:H185">IF($B175=0,"",E175/$B175)</f>
        <v>26.875</v>
      </c>
      <c r="I175" s="374">
        <f aca="true" t="shared" si="46" ref="I175:I184">C175+D175</f>
        <v>4544</v>
      </c>
      <c r="J175" s="375"/>
    </row>
    <row r="176" spans="1:10" ht="13.5" thickBot="1">
      <c r="A176" s="18" t="str">
        <f t="shared" si="39"/>
        <v>BAR SUR SEINE</v>
      </c>
      <c r="B176" s="17">
        <f t="shared" si="40"/>
        <v>19</v>
      </c>
      <c r="C176" s="16">
        <f t="shared" si="41"/>
        <v>11049</v>
      </c>
      <c r="D176" s="15">
        <f t="shared" si="41"/>
        <v>0</v>
      </c>
      <c r="E176" s="14">
        <f t="shared" si="42"/>
        <v>1419</v>
      </c>
      <c r="F176" s="13">
        <f t="shared" si="43"/>
        <v>581.5263157894736</v>
      </c>
      <c r="G176" s="13">
        <f t="shared" si="44"/>
        <v>0</v>
      </c>
      <c r="H176" s="12">
        <f t="shared" si="45"/>
        <v>74.6842105263158</v>
      </c>
      <c r="I176" s="374">
        <f t="shared" si="46"/>
        <v>11049</v>
      </c>
      <c r="J176" s="375"/>
    </row>
    <row r="177" spans="1:10" ht="13.5" thickBot="1">
      <c r="A177" s="18" t="str">
        <f t="shared" si="39"/>
        <v>ROMILLY NOGENT Vallée de la Haute Seine</v>
      </c>
      <c r="B177" s="17">
        <f t="shared" si="40"/>
        <v>27</v>
      </c>
      <c r="C177" s="16">
        <f t="shared" si="41"/>
        <v>19034</v>
      </c>
      <c r="D177" s="15">
        <f t="shared" si="41"/>
        <v>690</v>
      </c>
      <c r="E177" s="14">
        <f t="shared" si="42"/>
        <v>2100</v>
      </c>
      <c r="F177" s="13">
        <f t="shared" si="43"/>
        <v>704.9629629629629</v>
      </c>
      <c r="G177" s="13">
        <f t="shared" si="44"/>
        <v>25.555555555555557</v>
      </c>
      <c r="H177" s="12">
        <f t="shared" si="45"/>
        <v>77.77777777777777</v>
      </c>
      <c r="I177" s="374">
        <f t="shared" si="46"/>
        <v>19724</v>
      </c>
      <c r="J177" s="375"/>
    </row>
    <row r="178" spans="1:10" ht="13.5" thickBot="1">
      <c r="A178" s="18" t="str">
        <f t="shared" si="39"/>
        <v>TROYES  </v>
      </c>
      <c r="B178" s="17">
        <f t="shared" si="40"/>
        <v>0</v>
      </c>
      <c r="C178" s="16">
        <f t="shared" si="41"/>
        <v>0</v>
      </c>
      <c r="D178" s="15">
        <f t="shared" si="41"/>
        <v>0</v>
      </c>
      <c r="E178" s="14">
        <f t="shared" si="42"/>
        <v>0</v>
      </c>
      <c r="F178" s="13">
        <f t="shared" si="43"/>
      </c>
      <c r="G178" s="13">
        <f t="shared" si="44"/>
      </c>
      <c r="H178" s="12">
        <f t="shared" si="45"/>
      </c>
      <c r="I178" s="374">
        <f t="shared" si="46"/>
        <v>0</v>
      </c>
      <c r="J178" s="375"/>
    </row>
    <row r="179" spans="1:10" ht="13.5" thickBot="1">
      <c r="A179" s="18" t="str">
        <f t="shared" si="39"/>
        <v>TROYES  EN CHAMPAGNE</v>
      </c>
      <c r="B179" s="17">
        <f t="shared" si="40"/>
        <v>23</v>
      </c>
      <c r="C179" s="16">
        <f t="shared" si="41"/>
        <v>5707</v>
      </c>
      <c r="D179" s="15">
        <f t="shared" si="41"/>
        <v>8203</v>
      </c>
      <c r="E179" s="14">
        <f t="shared" si="42"/>
        <v>831</v>
      </c>
      <c r="F179" s="13">
        <f t="shared" si="43"/>
        <v>248.1304347826087</v>
      </c>
      <c r="G179" s="13">
        <f t="shared" si="44"/>
        <v>356.6521739130435</v>
      </c>
      <c r="H179" s="12">
        <f t="shared" si="45"/>
        <v>36.130434782608695</v>
      </c>
      <c r="I179" s="374">
        <f t="shared" si="46"/>
        <v>13910</v>
      </c>
      <c r="J179" s="375"/>
    </row>
    <row r="180" spans="1:10" ht="13.5" thickBot="1">
      <c r="A180" s="18" t="str">
        <f t="shared" si="39"/>
        <v>Club 6</v>
      </c>
      <c r="B180" s="17">
        <f t="shared" si="40"/>
        <v>0</v>
      </c>
      <c r="C180" s="16">
        <f t="shared" si="41"/>
        <v>0</v>
      </c>
      <c r="D180" s="15">
        <f t="shared" si="41"/>
        <v>0</v>
      </c>
      <c r="E180" s="14">
        <f t="shared" si="42"/>
        <v>0</v>
      </c>
      <c r="F180" s="13">
        <f t="shared" si="43"/>
      </c>
      <c r="G180" s="13">
        <f t="shared" si="44"/>
      </c>
      <c r="H180" s="12">
        <f t="shared" si="45"/>
      </c>
      <c r="I180" s="374">
        <f t="shared" si="46"/>
        <v>0</v>
      </c>
      <c r="J180" s="375"/>
    </row>
    <row r="181" spans="1:10" ht="13.5" thickBot="1">
      <c r="A181" s="18" t="str">
        <f t="shared" si="39"/>
        <v>Club 7</v>
      </c>
      <c r="B181" s="17">
        <f t="shared" si="40"/>
        <v>0</v>
      </c>
      <c r="C181" s="16">
        <f t="shared" si="41"/>
        <v>0</v>
      </c>
      <c r="D181" s="15">
        <f t="shared" si="41"/>
        <v>0</v>
      </c>
      <c r="E181" s="14">
        <f t="shared" si="42"/>
        <v>0</v>
      </c>
      <c r="F181" s="13">
        <f t="shared" si="43"/>
      </c>
      <c r="G181" s="13">
        <f t="shared" si="44"/>
      </c>
      <c r="H181" s="12">
        <f t="shared" si="45"/>
      </c>
      <c r="I181" s="374">
        <f t="shared" si="46"/>
        <v>0</v>
      </c>
      <c r="J181" s="375"/>
    </row>
    <row r="182" spans="1:10" ht="13.5" thickBot="1">
      <c r="A182" s="18" t="str">
        <f t="shared" si="39"/>
        <v>Club 8</v>
      </c>
      <c r="B182" s="17">
        <f t="shared" si="40"/>
        <v>0</v>
      </c>
      <c r="C182" s="16">
        <f t="shared" si="41"/>
        <v>0</v>
      </c>
      <c r="D182" s="15">
        <f t="shared" si="41"/>
        <v>0</v>
      </c>
      <c r="E182" s="14">
        <f t="shared" si="42"/>
        <v>0</v>
      </c>
      <c r="F182" s="13">
        <f t="shared" si="43"/>
      </c>
      <c r="G182" s="13">
        <f t="shared" si="44"/>
      </c>
      <c r="H182" s="12">
        <f t="shared" si="45"/>
      </c>
      <c r="I182" s="374">
        <f t="shared" si="46"/>
        <v>0</v>
      </c>
      <c r="J182" s="375"/>
    </row>
    <row r="183" spans="1:10" ht="13.5" thickBot="1">
      <c r="A183" s="18" t="str">
        <f t="shared" si="39"/>
        <v>Club 9</v>
      </c>
      <c r="B183" s="17">
        <f t="shared" si="40"/>
        <v>0</v>
      </c>
      <c r="C183" s="16">
        <f t="shared" si="41"/>
        <v>0</v>
      </c>
      <c r="D183" s="15">
        <f t="shared" si="41"/>
        <v>0</v>
      </c>
      <c r="E183" s="14">
        <f t="shared" si="42"/>
        <v>0</v>
      </c>
      <c r="F183" s="13">
        <f t="shared" si="43"/>
      </c>
      <c r="G183" s="13">
        <f t="shared" si="44"/>
      </c>
      <c r="H183" s="12">
        <f t="shared" si="45"/>
      </c>
      <c r="I183" s="374">
        <f t="shared" si="46"/>
        <v>0</v>
      </c>
      <c r="J183" s="375"/>
    </row>
    <row r="184" spans="1:10" ht="13.5" thickBot="1">
      <c r="A184" s="18" t="str">
        <f t="shared" si="39"/>
        <v>Club 10</v>
      </c>
      <c r="B184" s="17">
        <f t="shared" si="40"/>
        <v>0</v>
      </c>
      <c r="C184" s="16">
        <f t="shared" si="41"/>
        <v>0</v>
      </c>
      <c r="D184" s="15">
        <f t="shared" si="41"/>
        <v>0</v>
      </c>
      <c r="E184" s="14">
        <f t="shared" si="42"/>
        <v>0</v>
      </c>
      <c r="F184" s="13">
        <f t="shared" si="43"/>
      </c>
      <c r="G184" s="13">
        <f t="shared" si="44"/>
      </c>
      <c r="H184" s="12">
        <f t="shared" si="45"/>
      </c>
      <c r="I184" s="374">
        <f t="shared" si="46"/>
        <v>0</v>
      </c>
      <c r="J184" s="375"/>
    </row>
    <row r="185" spans="1:10" s="4" customFormat="1" ht="16.5" thickBot="1">
      <c r="A185" s="11" t="s">
        <v>4</v>
      </c>
      <c r="B185" s="10">
        <f>SUM(B175:B184)</f>
        <v>85</v>
      </c>
      <c r="C185" s="9">
        <f>SUM(C175:C184)</f>
        <v>40334</v>
      </c>
      <c r="D185" s="8">
        <f>SUM(D175:D184)</f>
        <v>8893</v>
      </c>
      <c r="E185" s="7">
        <f>SUM(E175:E184)</f>
        <v>4780</v>
      </c>
      <c r="F185" s="6">
        <f t="shared" si="43"/>
        <v>474.5176470588235</v>
      </c>
      <c r="G185" s="6">
        <f t="shared" si="44"/>
        <v>104.62352941176471</v>
      </c>
      <c r="H185" s="5">
        <f t="shared" si="45"/>
        <v>56.23529411764706</v>
      </c>
      <c r="I185" s="378">
        <f>SUM(I175:J184)</f>
        <v>49227</v>
      </c>
      <c r="J185" s="379"/>
    </row>
    <row r="215" ht="61.5" customHeight="1"/>
    <row r="217" ht="9" customHeight="1"/>
  </sheetData>
  <sheetProtection password="CAC7" sheet="1" objects="1" scenarios="1"/>
  <mergeCells count="103">
    <mergeCell ref="I184:J184"/>
    <mergeCell ref="C173:E173"/>
    <mergeCell ref="I183:J183"/>
    <mergeCell ref="I185:J185"/>
    <mergeCell ref="I175:J175"/>
    <mergeCell ref="I176:J176"/>
    <mergeCell ref="I177:J177"/>
    <mergeCell ref="I178:J178"/>
    <mergeCell ref="I179:J179"/>
    <mergeCell ref="I180:J180"/>
    <mergeCell ref="I181:J181"/>
    <mergeCell ref="F143:H143"/>
    <mergeCell ref="I146:J146"/>
    <mergeCell ref="I182:J182"/>
    <mergeCell ref="B173:B174"/>
    <mergeCell ref="B159:B160"/>
    <mergeCell ref="I174:J174"/>
    <mergeCell ref="F173:H173"/>
    <mergeCell ref="A172:J172"/>
    <mergeCell ref="A159:A160"/>
    <mergeCell ref="I173:J173"/>
    <mergeCell ref="B158:J158"/>
    <mergeCell ref="I151:J151"/>
    <mergeCell ref="I152:J152"/>
    <mergeCell ref="I153:J153"/>
    <mergeCell ref="I155:J155"/>
    <mergeCell ref="I154:J154"/>
    <mergeCell ref="B125:J125"/>
    <mergeCell ref="H127:J127"/>
    <mergeCell ref="I143:J143"/>
    <mergeCell ref="I148:J148"/>
    <mergeCell ref="C143:E143"/>
    <mergeCell ref="I108:J108"/>
    <mergeCell ref="B127:D127"/>
    <mergeCell ref="B143:B144"/>
    <mergeCell ref="I147:J147"/>
    <mergeCell ref="I145:J145"/>
    <mergeCell ref="E127:G127"/>
    <mergeCell ref="I144:J144"/>
    <mergeCell ref="I149:J149"/>
    <mergeCell ref="I150:J150"/>
    <mergeCell ref="A67:A68"/>
    <mergeCell ref="A96:A97"/>
    <mergeCell ref="B96:B97"/>
    <mergeCell ref="C96:E96"/>
    <mergeCell ref="A81:A82"/>
    <mergeCell ref="E81:G81"/>
    <mergeCell ref="F96:H96"/>
    <mergeCell ref="B81:D81"/>
    <mergeCell ref="A123:A124"/>
    <mergeCell ref="B123:C123"/>
    <mergeCell ref="A110:A111"/>
    <mergeCell ref="E123:G123"/>
    <mergeCell ref="B110:D110"/>
    <mergeCell ref="B111:D111"/>
    <mergeCell ref="E124:G124"/>
    <mergeCell ref="B65:J65"/>
    <mergeCell ref="B67:D67"/>
    <mergeCell ref="I107:J107"/>
    <mergeCell ref="I105:J105"/>
    <mergeCell ref="I97:J97"/>
    <mergeCell ref="H67:J67"/>
    <mergeCell ref="H81:J81"/>
    <mergeCell ref="I106:J106"/>
    <mergeCell ref="I102:J102"/>
    <mergeCell ref="I101:J101"/>
    <mergeCell ref="I52:J52"/>
    <mergeCell ref="I55:J55"/>
    <mergeCell ref="I56:J56"/>
    <mergeCell ref="H123:J123"/>
    <mergeCell ref="I98:J98"/>
    <mergeCell ref="I96:J96"/>
    <mergeCell ref="I100:J100"/>
    <mergeCell ref="I103:J103"/>
    <mergeCell ref="I99:J99"/>
    <mergeCell ref="I104:J104"/>
    <mergeCell ref="I48:J48"/>
    <mergeCell ref="I47:J47"/>
    <mergeCell ref="I57:J57"/>
    <mergeCell ref="E67:G67"/>
    <mergeCell ref="I54:J54"/>
    <mergeCell ref="I49:J49"/>
    <mergeCell ref="I50:J50"/>
    <mergeCell ref="I51:J51"/>
    <mergeCell ref="I58:J58"/>
    <mergeCell ref="I53:J53"/>
    <mergeCell ref="A4:A5"/>
    <mergeCell ref="B4:D4"/>
    <mergeCell ref="A18:A19"/>
    <mergeCell ref="I46:J46"/>
    <mergeCell ref="A32:A33"/>
    <mergeCell ref="A46:A47"/>
    <mergeCell ref="B18:D18"/>
    <mergeCell ref="B32:D32"/>
    <mergeCell ref="E4:G4"/>
    <mergeCell ref="B46:B47"/>
    <mergeCell ref="B2:J2"/>
    <mergeCell ref="E18:G18"/>
    <mergeCell ref="H18:J18"/>
    <mergeCell ref="F46:H46"/>
    <mergeCell ref="E32:G32"/>
    <mergeCell ref="H4:J4"/>
    <mergeCell ref="C46:E46"/>
  </mergeCells>
  <printOptions/>
  <pageMargins left="0.3937007874015748" right="0.1968503937007874" top="0.7874015748031497" bottom="0.984251968503937" header="0.31496062992125984" footer="0.31496062992125984"/>
  <pageSetup horizontalDpi="600" verticalDpi="600" orientation="portrait" paperSize="9" scale="84" r:id="rId1"/>
  <headerFooter alignWithMargins="0">
    <oddHeader>&amp;CLivre Blanc 2017-2018
District Est</oddHeader>
    <oddFooter>&amp;C&amp;P/&amp;N</oddFooter>
  </headerFooter>
  <rowBreaks count="2" manualBreakCount="2">
    <brk id="60" max="255" man="1"/>
    <brk id="123" max="9" man="1"/>
  </rowBreaks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J185"/>
  <sheetViews>
    <sheetView workbookViewId="0" topLeftCell="A154">
      <selection activeCell="H120" sqref="H120"/>
    </sheetView>
  </sheetViews>
  <sheetFormatPr defaultColWidth="11.57421875" defaultRowHeight="12.75"/>
  <cols>
    <col min="1" max="1" width="30.7109375" style="3" customWidth="1"/>
    <col min="2" max="5" width="8.28125" style="3" customWidth="1"/>
    <col min="6" max="6" width="9.421875" style="3" customWidth="1"/>
    <col min="7" max="7" width="9.00390625" style="3" customWidth="1"/>
    <col min="8" max="10" width="8.28125" style="3" customWidth="1"/>
    <col min="11" max="16384" width="11.57421875" style="3" customWidth="1"/>
  </cols>
  <sheetData>
    <row r="1" ht="13.5" thickBot="1"/>
    <row r="2" spans="1:10" s="102" customFormat="1" ht="18.75" thickBot="1">
      <c r="A2" s="52" t="s">
        <v>28</v>
      </c>
      <c r="B2" s="354" t="s">
        <v>8</v>
      </c>
      <c r="C2" s="355"/>
      <c r="D2" s="355"/>
      <c r="E2" s="355"/>
      <c r="F2" s="355"/>
      <c r="G2" s="355"/>
      <c r="H2" s="355"/>
      <c r="I2" s="355"/>
      <c r="J2" s="356"/>
    </row>
    <row r="3" spans="2:10" ht="15.75" customHeight="1" thickBot="1"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372" t="s">
        <v>0</v>
      </c>
      <c r="B4" s="357" t="s">
        <v>39</v>
      </c>
      <c r="C4" s="358"/>
      <c r="D4" s="359"/>
      <c r="E4" s="357" t="s">
        <v>10</v>
      </c>
      <c r="F4" s="358"/>
      <c r="G4" s="359"/>
      <c r="H4" s="357" t="s">
        <v>13</v>
      </c>
      <c r="I4" s="358"/>
      <c r="J4" s="359"/>
    </row>
    <row r="5" spans="1:10" ht="13.5" thickBot="1">
      <c r="A5" s="373"/>
      <c r="B5" s="74" t="s">
        <v>1</v>
      </c>
      <c r="C5" s="71" t="s">
        <v>2</v>
      </c>
      <c r="D5" s="73" t="s">
        <v>3</v>
      </c>
      <c r="E5" s="72" t="s">
        <v>1</v>
      </c>
      <c r="F5" s="71" t="s">
        <v>2</v>
      </c>
      <c r="G5" s="70" t="s">
        <v>3</v>
      </c>
      <c r="H5" s="74" t="s">
        <v>1</v>
      </c>
      <c r="I5" s="71" t="s">
        <v>2</v>
      </c>
      <c r="J5" s="73" t="s">
        <v>3</v>
      </c>
    </row>
    <row r="6" spans="1:10" ht="12.75">
      <c r="A6" s="101" t="s">
        <v>116</v>
      </c>
      <c r="B6" s="47">
        <v>1940</v>
      </c>
      <c r="C6" s="66"/>
      <c r="D6" s="65"/>
      <c r="E6" s="47">
        <v>1030</v>
      </c>
      <c r="F6" s="66"/>
      <c r="G6" s="65">
        <v>12</v>
      </c>
      <c r="H6" s="47"/>
      <c r="I6" s="66"/>
      <c r="J6" s="65"/>
    </row>
    <row r="7" spans="1:10" ht="12.75">
      <c r="A7" s="100" t="s">
        <v>117</v>
      </c>
      <c r="B7" s="69"/>
      <c r="C7" s="68"/>
      <c r="D7" s="67"/>
      <c r="E7" s="69">
        <v>1300</v>
      </c>
      <c r="F7" s="68"/>
      <c r="G7" s="67">
        <v>177</v>
      </c>
      <c r="H7" s="69"/>
      <c r="I7" s="68"/>
      <c r="J7" s="90"/>
    </row>
    <row r="8" spans="1:10" ht="12.75">
      <c r="A8" s="300" t="s">
        <v>118</v>
      </c>
      <c r="B8" s="69">
        <v>2800</v>
      </c>
      <c r="C8" s="68"/>
      <c r="D8" s="67">
        <v>470</v>
      </c>
      <c r="E8" s="69">
        <v>1801</v>
      </c>
      <c r="F8" s="68"/>
      <c r="G8" s="67">
        <v>123</v>
      </c>
      <c r="H8" s="69"/>
      <c r="I8" s="68"/>
      <c r="J8" s="67"/>
    </row>
    <row r="9" spans="1:10" ht="12.75">
      <c r="A9" s="300" t="s">
        <v>233</v>
      </c>
      <c r="B9" s="69"/>
      <c r="C9" s="68"/>
      <c r="D9" s="67"/>
      <c r="E9" s="69"/>
      <c r="F9" s="68"/>
      <c r="G9" s="67"/>
      <c r="H9" s="69"/>
      <c r="I9" s="68"/>
      <c r="J9" s="67"/>
    </row>
    <row r="10" spans="1:10" ht="12.75">
      <c r="A10" s="300" t="s">
        <v>54</v>
      </c>
      <c r="B10" s="69"/>
      <c r="C10" s="68"/>
      <c r="D10" s="67"/>
      <c r="E10" s="69"/>
      <c r="F10" s="68"/>
      <c r="G10" s="67"/>
      <c r="H10" s="69"/>
      <c r="I10" s="68"/>
      <c r="J10" s="84"/>
    </row>
    <row r="11" spans="1:10" ht="12.75">
      <c r="A11" s="100" t="s">
        <v>55</v>
      </c>
      <c r="B11" s="69"/>
      <c r="C11" s="68"/>
      <c r="D11" s="67"/>
      <c r="E11" s="69"/>
      <c r="F11" s="68"/>
      <c r="G11" s="67"/>
      <c r="H11" s="69"/>
      <c r="I11" s="68"/>
      <c r="J11" s="90"/>
    </row>
    <row r="12" spans="1:10" ht="12.75">
      <c r="A12" s="100" t="s">
        <v>56</v>
      </c>
      <c r="B12" s="69"/>
      <c r="C12" s="68"/>
      <c r="D12" s="67"/>
      <c r="E12" s="69"/>
      <c r="F12" s="68"/>
      <c r="G12" s="67"/>
      <c r="H12" s="69"/>
      <c r="I12" s="68"/>
      <c r="J12" s="67"/>
    </row>
    <row r="13" spans="1:10" ht="12.75">
      <c r="A13" s="100" t="s">
        <v>57</v>
      </c>
      <c r="B13" s="69"/>
      <c r="C13" s="68"/>
      <c r="D13" s="67"/>
      <c r="E13" s="69"/>
      <c r="F13" s="68"/>
      <c r="G13" s="67"/>
      <c r="H13" s="69"/>
      <c r="I13" s="68"/>
      <c r="J13" s="67"/>
    </row>
    <row r="14" spans="1:10" ht="12.75">
      <c r="A14" s="100" t="s">
        <v>58</v>
      </c>
      <c r="B14" s="69"/>
      <c r="C14" s="68"/>
      <c r="D14" s="67"/>
      <c r="E14" s="69"/>
      <c r="F14" s="68"/>
      <c r="G14" s="67"/>
      <c r="H14" s="69"/>
      <c r="I14" s="68"/>
      <c r="J14" s="84"/>
    </row>
    <row r="15" spans="1:10" ht="13.5" thickBot="1">
      <c r="A15" s="100" t="s">
        <v>59</v>
      </c>
      <c r="B15" s="64"/>
      <c r="C15" s="63"/>
      <c r="D15" s="62"/>
      <c r="E15" s="64"/>
      <c r="F15" s="63"/>
      <c r="G15" s="62"/>
      <c r="H15" s="64"/>
      <c r="I15" s="63"/>
      <c r="J15" s="62"/>
    </row>
    <row r="16" spans="1:10" ht="13.5" thickBot="1">
      <c r="A16" s="10" t="s">
        <v>4</v>
      </c>
      <c r="B16" s="61">
        <f aca="true" t="shared" si="0" ref="B16:J16">SUM(B6:B15)</f>
        <v>4740</v>
      </c>
      <c r="C16" s="61">
        <f t="shared" si="0"/>
        <v>0</v>
      </c>
      <c r="D16" s="61">
        <f t="shared" si="0"/>
        <v>470</v>
      </c>
      <c r="E16" s="61">
        <f t="shared" si="0"/>
        <v>4131</v>
      </c>
      <c r="F16" s="61">
        <f t="shared" si="0"/>
        <v>0</v>
      </c>
      <c r="G16" s="61">
        <f t="shared" si="0"/>
        <v>312</v>
      </c>
      <c r="H16" s="61">
        <f t="shared" si="0"/>
        <v>0</v>
      </c>
      <c r="I16" s="61">
        <f t="shared" si="0"/>
        <v>0</v>
      </c>
      <c r="J16" s="61">
        <f t="shared" si="0"/>
        <v>0</v>
      </c>
    </row>
    <row r="17" ht="13.5" thickBot="1"/>
    <row r="18" spans="1:10" ht="13.5" thickBot="1">
      <c r="A18" s="372" t="s">
        <v>0</v>
      </c>
      <c r="B18" s="357" t="s">
        <v>12</v>
      </c>
      <c r="C18" s="358"/>
      <c r="D18" s="359"/>
      <c r="E18" s="357" t="s">
        <v>11</v>
      </c>
      <c r="F18" s="358"/>
      <c r="G18" s="359"/>
      <c r="H18" s="369" t="s">
        <v>41</v>
      </c>
      <c r="I18" s="370"/>
      <c r="J18" s="371"/>
    </row>
    <row r="19" spans="1:10" ht="13.5" thickBot="1">
      <c r="A19" s="373"/>
      <c r="B19" s="74" t="s">
        <v>1</v>
      </c>
      <c r="C19" s="71" t="s">
        <v>2</v>
      </c>
      <c r="D19" s="73" t="s">
        <v>3</v>
      </c>
      <c r="E19" s="72" t="s">
        <v>1</v>
      </c>
      <c r="F19" s="71" t="s">
        <v>2</v>
      </c>
      <c r="G19" s="70" t="s">
        <v>3</v>
      </c>
      <c r="H19" s="99" t="s">
        <v>1</v>
      </c>
      <c r="I19" s="98" t="s">
        <v>2</v>
      </c>
      <c r="J19" s="97" t="s">
        <v>3</v>
      </c>
    </row>
    <row r="20" spans="1:10" ht="13.5" thickBot="1">
      <c r="A20" s="96" t="str">
        <f aca="true" t="shared" si="1" ref="A20:A29">A6</f>
        <v>CHAUMONT CHAMPAGNE</v>
      </c>
      <c r="B20" s="47">
        <v>5000</v>
      </c>
      <c r="C20" s="66"/>
      <c r="D20" s="65"/>
      <c r="E20" s="47">
        <v>9314</v>
      </c>
      <c r="F20" s="66"/>
      <c r="G20" s="65">
        <v>200</v>
      </c>
      <c r="H20" s="47">
        <v>18300</v>
      </c>
      <c r="I20" s="66"/>
      <c r="J20" s="65"/>
    </row>
    <row r="21" spans="1:10" ht="13.5" thickBot="1">
      <c r="A21" s="96" t="str">
        <f t="shared" si="1"/>
        <v>CHAUMONT DONJON</v>
      </c>
      <c r="B21" s="92">
        <v>1200</v>
      </c>
      <c r="C21" s="91"/>
      <c r="D21" s="90">
        <v>131</v>
      </c>
      <c r="E21" s="92"/>
      <c r="F21" s="91"/>
      <c r="G21" s="90"/>
      <c r="H21" s="92"/>
      <c r="I21" s="91"/>
      <c r="J21" s="90">
        <v>201</v>
      </c>
    </row>
    <row r="22" spans="1:10" ht="13.5" thickBot="1">
      <c r="A22" s="96" t="str">
        <f t="shared" si="1"/>
        <v>SAINT DIZIER 2000</v>
      </c>
      <c r="B22" s="69">
        <v>2800</v>
      </c>
      <c r="C22" s="68"/>
      <c r="D22" s="67">
        <v>403</v>
      </c>
      <c r="E22" s="69"/>
      <c r="F22" s="68"/>
      <c r="G22" s="67"/>
      <c r="H22" s="69">
        <v>1500</v>
      </c>
      <c r="I22" s="68"/>
      <c r="J22" s="67">
        <v>280</v>
      </c>
    </row>
    <row r="23" spans="1:10" ht="13.5" thickBot="1">
      <c r="A23" s="96" t="str">
        <f t="shared" si="1"/>
        <v>SAINT DIZIER GRAND DER</v>
      </c>
      <c r="B23" s="69"/>
      <c r="C23" s="68"/>
      <c r="D23" s="67"/>
      <c r="E23" s="69"/>
      <c r="F23" s="68"/>
      <c r="G23" s="67"/>
      <c r="H23" s="69"/>
      <c r="I23" s="68"/>
      <c r="J23" s="67"/>
    </row>
    <row r="24" spans="1:10" ht="13.5" thickBot="1">
      <c r="A24" s="96" t="str">
        <f t="shared" si="1"/>
        <v>Club 5</v>
      </c>
      <c r="B24" s="86"/>
      <c r="C24" s="85"/>
      <c r="D24" s="84"/>
      <c r="E24" s="86"/>
      <c r="F24" s="85"/>
      <c r="G24" s="84"/>
      <c r="H24" s="86"/>
      <c r="I24" s="85"/>
      <c r="J24" s="84"/>
    </row>
    <row r="25" spans="1:10" ht="13.5" thickBot="1">
      <c r="A25" s="96" t="str">
        <f t="shared" si="1"/>
        <v>Club 6</v>
      </c>
      <c r="B25" s="92"/>
      <c r="C25" s="91"/>
      <c r="D25" s="90"/>
      <c r="E25" s="92"/>
      <c r="F25" s="91"/>
      <c r="G25" s="90"/>
      <c r="H25" s="92"/>
      <c r="I25" s="91"/>
      <c r="J25" s="90"/>
    </row>
    <row r="26" spans="1:10" ht="13.5" thickBot="1">
      <c r="A26" s="96" t="str">
        <f t="shared" si="1"/>
        <v>Club 7</v>
      </c>
      <c r="B26" s="69"/>
      <c r="C26" s="68"/>
      <c r="D26" s="67"/>
      <c r="E26" s="69"/>
      <c r="F26" s="68"/>
      <c r="G26" s="67"/>
      <c r="H26" s="69"/>
      <c r="I26" s="68"/>
      <c r="J26" s="67"/>
    </row>
    <row r="27" spans="1:10" ht="13.5" thickBot="1">
      <c r="A27" s="96" t="str">
        <f t="shared" si="1"/>
        <v>Club 8</v>
      </c>
      <c r="B27" s="69"/>
      <c r="C27" s="68"/>
      <c r="D27" s="67"/>
      <c r="E27" s="69"/>
      <c r="F27" s="68"/>
      <c r="G27" s="67"/>
      <c r="H27" s="69"/>
      <c r="I27" s="68"/>
      <c r="J27" s="67"/>
    </row>
    <row r="28" spans="1:10" ht="13.5" thickBot="1">
      <c r="A28" s="96" t="str">
        <f t="shared" si="1"/>
        <v>Club 9</v>
      </c>
      <c r="B28" s="86"/>
      <c r="C28" s="85"/>
      <c r="D28" s="84"/>
      <c r="E28" s="86"/>
      <c r="F28" s="85"/>
      <c r="G28" s="84"/>
      <c r="H28" s="86"/>
      <c r="I28" s="85"/>
      <c r="J28" s="84"/>
    </row>
    <row r="29" spans="1:10" ht="13.5" thickBot="1">
      <c r="A29" s="96" t="str">
        <f t="shared" si="1"/>
        <v>Club 10</v>
      </c>
      <c r="B29" s="64"/>
      <c r="C29" s="63"/>
      <c r="D29" s="62"/>
      <c r="E29" s="64"/>
      <c r="F29" s="63"/>
      <c r="G29" s="62"/>
      <c r="H29" s="64"/>
      <c r="I29" s="63"/>
      <c r="J29" s="62"/>
    </row>
    <row r="30" spans="1:10" ht="13.5" thickBot="1">
      <c r="A30" s="10" t="s">
        <v>4</v>
      </c>
      <c r="B30" s="61">
        <f aca="true" t="shared" si="2" ref="B30:J30">SUM(B20:B29)</f>
        <v>9000</v>
      </c>
      <c r="C30" s="61">
        <f t="shared" si="2"/>
        <v>0</v>
      </c>
      <c r="D30" s="61">
        <f t="shared" si="2"/>
        <v>534</v>
      </c>
      <c r="E30" s="61">
        <f t="shared" si="2"/>
        <v>9314</v>
      </c>
      <c r="F30" s="61">
        <f t="shared" si="2"/>
        <v>0</v>
      </c>
      <c r="G30" s="61">
        <f t="shared" si="2"/>
        <v>200</v>
      </c>
      <c r="H30" s="61">
        <f t="shared" si="2"/>
        <v>19800</v>
      </c>
      <c r="I30" s="61">
        <f t="shared" si="2"/>
        <v>0</v>
      </c>
      <c r="J30" s="61">
        <f t="shared" si="2"/>
        <v>481</v>
      </c>
    </row>
    <row r="31" ht="13.5" thickBot="1"/>
    <row r="32" spans="1:7" ht="12.75">
      <c r="A32" s="372" t="s">
        <v>0</v>
      </c>
      <c r="B32" s="357" t="s">
        <v>42</v>
      </c>
      <c r="C32" s="358"/>
      <c r="D32" s="359"/>
      <c r="E32" s="357" t="s">
        <v>43</v>
      </c>
      <c r="F32" s="358"/>
      <c r="G32" s="359"/>
    </row>
    <row r="33" spans="1:10" ht="13.5" thickBot="1">
      <c r="A33" s="373"/>
      <c r="B33" s="74" t="s">
        <v>1</v>
      </c>
      <c r="C33" s="71" t="s">
        <v>2</v>
      </c>
      <c r="D33" s="73" t="s">
        <v>3</v>
      </c>
      <c r="E33" s="72" t="s">
        <v>1</v>
      </c>
      <c r="F33" s="71" t="s">
        <v>2</v>
      </c>
      <c r="G33" s="70" t="s">
        <v>3</v>
      </c>
      <c r="H33" s="40"/>
      <c r="I33" s="42"/>
      <c r="J33" s="42"/>
    </row>
    <row r="34" spans="1:10" ht="13.5" thickBot="1">
      <c r="A34" s="18" t="str">
        <f aca="true" t="shared" si="3" ref="A34:A43">A6</f>
        <v>CHAUMONT CHAMPAGNE</v>
      </c>
      <c r="B34" s="47">
        <v>400</v>
      </c>
      <c r="C34" s="66"/>
      <c r="D34" s="95"/>
      <c r="E34" s="47"/>
      <c r="F34" s="66"/>
      <c r="G34" s="65"/>
      <c r="H34" s="60"/>
      <c r="I34" s="39"/>
      <c r="J34" s="39"/>
    </row>
    <row r="35" spans="1:10" ht="13.5" thickBot="1">
      <c r="A35" s="18" t="str">
        <f t="shared" si="3"/>
        <v>CHAUMONT DONJON</v>
      </c>
      <c r="B35" s="92">
        <v>571</v>
      </c>
      <c r="C35" s="94"/>
      <c r="D35" s="93"/>
      <c r="E35" s="92"/>
      <c r="F35" s="91"/>
      <c r="G35" s="90"/>
      <c r="H35" s="60"/>
      <c r="I35" s="39"/>
      <c r="J35" s="39"/>
    </row>
    <row r="36" spans="1:10" ht="13.5" thickBot="1">
      <c r="A36" s="18" t="str">
        <f t="shared" si="3"/>
        <v>SAINT DIZIER 2000</v>
      </c>
      <c r="B36" s="69"/>
      <c r="C36" s="68"/>
      <c r="D36" s="88"/>
      <c r="E36" s="69"/>
      <c r="F36" s="68"/>
      <c r="G36" s="67"/>
      <c r="H36" s="60"/>
      <c r="I36" s="39"/>
      <c r="J36" s="39"/>
    </row>
    <row r="37" spans="1:10" ht="13.5" thickBot="1">
      <c r="A37" s="18" t="str">
        <f t="shared" si="3"/>
        <v>SAINT DIZIER GRAND DER</v>
      </c>
      <c r="B37" s="69"/>
      <c r="C37" s="89"/>
      <c r="D37" s="88"/>
      <c r="E37" s="69"/>
      <c r="F37" s="68"/>
      <c r="G37" s="67"/>
      <c r="H37" s="60"/>
      <c r="I37" s="39"/>
      <c r="J37" s="39"/>
    </row>
    <row r="38" spans="1:10" ht="13.5" thickBot="1">
      <c r="A38" s="18" t="str">
        <f t="shared" si="3"/>
        <v>Club 5</v>
      </c>
      <c r="B38" s="86"/>
      <c r="C38" s="85"/>
      <c r="D38" s="87"/>
      <c r="E38" s="86"/>
      <c r="F38" s="85"/>
      <c r="G38" s="84"/>
      <c r="H38" s="60"/>
      <c r="I38" s="39"/>
      <c r="J38" s="39"/>
    </row>
    <row r="39" spans="1:10" ht="13.5" thickBot="1">
      <c r="A39" s="18" t="str">
        <f t="shared" si="3"/>
        <v>Club 6</v>
      </c>
      <c r="B39" s="92"/>
      <c r="C39" s="94"/>
      <c r="D39" s="93"/>
      <c r="E39" s="92"/>
      <c r="F39" s="91"/>
      <c r="G39" s="90"/>
      <c r="H39" s="60"/>
      <c r="I39" s="39"/>
      <c r="J39" s="39"/>
    </row>
    <row r="40" spans="1:10" ht="13.5" thickBot="1">
      <c r="A40" s="18" t="str">
        <f t="shared" si="3"/>
        <v>Club 7</v>
      </c>
      <c r="B40" s="69"/>
      <c r="C40" s="68"/>
      <c r="D40" s="88"/>
      <c r="E40" s="69"/>
      <c r="F40" s="68"/>
      <c r="G40" s="67"/>
      <c r="H40" s="60"/>
      <c r="I40" s="39"/>
      <c r="J40" s="39"/>
    </row>
    <row r="41" spans="1:10" ht="13.5" thickBot="1">
      <c r="A41" s="18" t="str">
        <f t="shared" si="3"/>
        <v>Club 8</v>
      </c>
      <c r="B41" s="69"/>
      <c r="C41" s="89"/>
      <c r="D41" s="88"/>
      <c r="E41" s="69"/>
      <c r="F41" s="68"/>
      <c r="G41" s="67"/>
      <c r="H41" s="60"/>
      <c r="I41" s="39"/>
      <c r="J41" s="39"/>
    </row>
    <row r="42" spans="1:10" ht="13.5" thickBot="1">
      <c r="A42" s="18" t="str">
        <f t="shared" si="3"/>
        <v>Club 9</v>
      </c>
      <c r="B42" s="86"/>
      <c r="C42" s="85"/>
      <c r="D42" s="87"/>
      <c r="E42" s="86"/>
      <c r="F42" s="85"/>
      <c r="G42" s="84"/>
      <c r="H42" s="60"/>
      <c r="I42" s="39"/>
      <c r="J42" s="39"/>
    </row>
    <row r="43" spans="1:10" ht="13.5" thickBot="1">
      <c r="A43" s="18" t="str">
        <f t="shared" si="3"/>
        <v>Club 10</v>
      </c>
      <c r="B43" s="64"/>
      <c r="C43" s="83"/>
      <c r="D43" s="82"/>
      <c r="E43" s="64"/>
      <c r="F43" s="63"/>
      <c r="G43" s="62"/>
      <c r="H43" s="60"/>
      <c r="I43" s="39"/>
      <c r="J43" s="39"/>
    </row>
    <row r="44" spans="1:10" ht="13.5" thickBot="1">
      <c r="A44" s="10" t="s">
        <v>4</v>
      </c>
      <c r="B44" s="61">
        <f aca="true" t="shared" si="4" ref="B44:G44">SUM(B34:B43)</f>
        <v>971</v>
      </c>
      <c r="C44" s="61">
        <f t="shared" si="4"/>
        <v>0</v>
      </c>
      <c r="D44" s="61">
        <f t="shared" si="4"/>
        <v>0</v>
      </c>
      <c r="E44" s="61">
        <f t="shared" si="4"/>
        <v>0</v>
      </c>
      <c r="F44" s="61">
        <f t="shared" si="4"/>
        <v>0</v>
      </c>
      <c r="G44" s="61">
        <f t="shared" si="4"/>
        <v>0</v>
      </c>
      <c r="H44" s="60"/>
      <c r="I44" s="39"/>
      <c r="J44" s="39"/>
    </row>
    <row r="45" ht="13.5" thickBot="1"/>
    <row r="46" spans="1:10" ht="12.75">
      <c r="A46" s="380" t="s">
        <v>0</v>
      </c>
      <c r="B46" s="365" t="s">
        <v>76</v>
      </c>
      <c r="C46" s="382" t="s">
        <v>21</v>
      </c>
      <c r="D46" s="358"/>
      <c r="E46" s="383"/>
      <c r="F46" s="360" t="s">
        <v>6</v>
      </c>
      <c r="G46" s="361"/>
      <c r="H46" s="362"/>
      <c r="I46" s="363" t="s">
        <v>5</v>
      </c>
      <c r="J46" s="364"/>
    </row>
    <row r="47" spans="1:10" ht="13.5" thickBot="1">
      <c r="A47" s="381"/>
      <c r="B47" s="366"/>
      <c r="C47" s="20" t="s">
        <v>1</v>
      </c>
      <c r="D47" s="20" t="s">
        <v>2</v>
      </c>
      <c r="E47" s="22" t="s">
        <v>3</v>
      </c>
      <c r="F47" s="21" t="s">
        <v>1</v>
      </c>
      <c r="G47" s="20" t="s">
        <v>2</v>
      </c>
      <c r="H47" s="19" t="s">
        <v>3</v>
      </c>
      <c r="I47" s="367" t="s">
        <v>7</v>
      </c>
      <c r="J47" s="368"/>
    </row>
    <row r="48" spans="1:10" ht="13.5" thickBot="1">
      <c r="A48" s="18" t="str">
        <f aca="true" t="shared" si="5" ref="A48:A57">A6</f>
        <v>CHAUMONT CHAMPAGNE</v>
      </c>
      <c r="B48" s="80">
        <v>31</v>
      </c>
      <c r="C48" s="78">
        <f aca="true" t="shared" si="6" ref="C48:C57">B6+E6+H6+B20+E20+H20+B34+E34</f>
        <v>35984</v>
      </c>
      <c r="D48" s="15">
        <f aca="true" t="shared" si="7" ref="D48:D57">C6+F6+I6+C20+F20+I20+C34+F34</f>
        <v>0</v>
      </c>
      <c r="E48" s="77">
        <f aca="true" t="shared" si="8" ref="E48:E57">D6+G6+J6+D20+G20+J20+D34+G34</f>
        <v>212</v>
      </c>
      <c r="F48" s="13">
        <f aca="true" t="shared" si="9" ref="F48:F58">IF($B48=0,"",C48/$B48)</f>
        <v>1160.774193548387</v>
      </c>
      <c r="G48" s="13">
        <f aca="true" t="shared" si="10" ref="G48:G58">IF($B48=0,"",D48/$B48)</f>
        <v>0</v>
      </c>
      <c r="H48" s="12">
        <f aca="true" t="shared" si="11" ref="H48:H58">IF($B48=0,"",E48/$B48)</f>
        <v>6.838709677419355</v>
      </c>
      <c r="I48" s="374">
        <f aca="true" t="shared" si="12" ref="I48:I57">C48+D48</f>
        <v>35984</v>
      </c>
      <c r="J48" s="375"/>
    </row>
    <row r="49" spans="1:10" ht="13.5" thickBot="1">
      <c r="A49" s="18" t="str">
        <f t="shared" si="5"/>
        <v>CHAUMONT DONJON</v>
      </c>
      <c r="B49" s="81">
        <v>20</v>
      </c>
      <c r="C49" s="78">
        <f t="shared" si="6"/>
        <v>3071</v>
      </c>
      <c r="D49" s="15">
        <f t="shared" si="7"/>
        <v>0</v>
      </c>
      <c r="E49" s="77">
        <f t="shared" si="8"/>
        <v>509</v>
      </c>
      <c r="F49" s="13">
        <f t="shared" si="9"/>
        <v>153.55</v>
      </c>
      <c r="G49" s="13">
        <f t="shared" si="10"/>
        <v>0</v>
      </c>
      <c r="H49" s="12">
        <f t="shared" si="11"/>
        <v>25.45</v>
      </c>
      <c r="I49" s="374">
        <f t="shared" si="12"/>
        <v>3071</v>
      </c>
      <c r="J49" s="375"/>
    </row>
    <row r="50" spans="1:10" ht="13.5" thickBot="1">
      <c r="A50" s="18" t="str">
        <f t="shared" si="5"/>
        <v>SAINT DIZIER 2000</v>
      </c>
      <c r="B50" s="80">
        <v>23</v>
      </c>
      <c r="C50" s="78">
        <f t="shared" si="6"/>
        <v>8901</v>
      </c>
      <c r="D50" s="15">
        <f t="shared" si="7"/>
        <v>0</v>
      </c>
      <c r="E50" s="77">
        <f t="shared" si="8"/>
        <v>1276</v>
      </c>
      <c r="F50" s="13">
        <f t="shared" si="9"/>
        <v>387</v>
      </c>
      <c r="G50" s="13">
        <f t="shared" si="10"/>
        <v>0</v>
      </c>
      <c r="H50" s="12">
        <f t="shared" si="11"/>
        <v>55.47826086956522</v>
      </c>
      <c r="I50" s="374">
        <f t="shared" si="12"/>
        <v>8901</v>
      </c>
      <c r="J50" s="375"/>
    </row>
    <row r="51" spans="1:10" ht="13.5" thickBot="1">
      <c r="A51" s="18" t="str">
        <f t="shared" si="5"/>
        <v>SAINT DIZIER GRAND DER</v>
      </c>
      <c r="B51" s="81"/>
      <c r="C51" s="78">
        <f t="shared" si="6"/>
        <v>0</v>
      </c>
      <c r="D51" s="15">
        <f t="shared" si="7"/>
        <v>0</v>
      </c>
      <c r="E51" s="77">
        <f t="shared" si="8"/>
        <v>0</v>
      </c>
      <c r="F51" s="13">
        <f t="shared" si="9"/>
      </c>
      <c r="G51" s="13">
        <f t="shared" si="10"/>
      </c>
      <c r="H51" s="12">
        <f t="shared" si="11"/>
      </c>
      <c r="I51" s="374">
        <f t="shared" si="12"/>
        <v>0</v>
      </c>
      <c r="J51" s="375"/>
    </row>
    <row r="52" spans="1:10" ht="13.5" thickBot="1">
      <c r="A52" s="18" t="str">
        <f t="shared" si="5"/>
        <v>Club 5</v>
      </c>
      <c r="B52" s="80"/>
      <c r="C52" s="78">
        <f t="shared" si="6"/>
        <v>0</v>
      </c>
      <c r="D52" s="15">
        <f t="shared" si="7"/>
        <v>0</v>
      </c>
      <c r="E52" s="77">
        <f t="shared" si="8"/>
        <v>0</v>
      </c>
      <c r="F52" s="13">
        <f t="shared" si="9"/>
      </c>
      <c r="G52" s="13">
        <f t="shared" si="10"/>
      </c>
      <c r="H52" s="12">
        <f t="shared" si="11"/>
      </c>
      <c r="I52" s="374">
        <f t="shared" si="12"/>
        <v>0</v>
      </c>
      <c r="J52" s="375"/>
    </row>
    <row r="53" spans="1:10" ht="13.5" thickBot="1">
      <c r="A53" s="18" t="str">
        <f t="shared" si="5"/>
        <v>Club 6</v>
      </c>
      <c r="B53" s="81"/>
      <c r="C53" s="78">
        <f t="shared" si="6"/>
        <v>0</v>
      </c>
      <c r="D53" s="15">
        <f t="shared" si="7"/>
        <v>0</v>
      </c>
      <c r="E53" s="77">
        <f t="shared" si="8"/>
        <v>0</v>
      </c>
      <c r="F53" s="13">
        <f t="shared" si="9"/>
      </c>
      <c r="G53" s="13">
        <f t="shared" si="10"/>
      </c>
      <c r="H53" s="12">
        <f t="shared" si="11"/>
      </c>
      <c r="I53" s="374">
        <f t="shared" si="12"/>
        <v>0</v>
      </c>
      <c r="J53" s="375"/>
    </row>
    <row r="54" spans="1:10" ht="13.5" thickBot="1">
      <c r="A54" s="18" t="str">
        <f t="shared" si="5"/>
        <v>Club 7</v>
      </c>
      <c r="B54" s="80"/>
      <c r="C54" s="78">
        <f t="shared" si="6"/>
        <v>0</v>
      </c>
      <c r="D54" s="15">
        <f t="shared" si="7"/>
        <v>0</v>
      </c>
      <c r="E54" s="77">
        <f t="shared" si="8"/>
        <v>0</v>
      </c>
      <c r="F54" s="13">
        <f t="shared" si="9"/>
      </c>
      <c r="G54" s="13">
        <f t="shared" si="10"/>
      </c>
      <c r="H54" s="12">
        <f t="shared" si="11"/>
      </c>
      <c r="I54" s="374">
        <f t="shared" si="12"/>
        <v>0</v>
      </c>
      <c r="J54" s="375"/>
    </row>
    <row r="55" spans="1:10" ht="13.5" thickBot="1">
      <c r="A55" s="18" t="str">
        <f t="shared" si="5"/>
        <v>Club 8</v>
      </c>
      <c r="B55" s="81"/>
      <c r="C55" s="78">
        <f t="shared" si="6"/>
        <v>0</v>
      </c>
      <c r="D55" s="15">
        <f t="shared" si="7"/>
        <v>0</v>
      </c>
      <c r="E55" s="77">
        <f t="shared" si="8"/>
        <v>0</v>
      </c>
      <c r="F55" s="13">
        <f t="shared" si="9"/>
      </c>
      <c r="G55" s="13">
        <f t="shared" si="10"/>
      </c>
      <c r="H55" s="12">
        <f t="shared" si="11"/>
      </c>
      <c r="I55" s="374">
        <f t="shared" si="12"/>
        <v>0</v>
      </c>
      <c r="J55" s="375"/>
    </row>
    <row r="56" spans="1:10" ht="13.5" thickBot="1">
      <c r="A56" s="18" t="str">
        <f t="shared" si="5"/>
        <v>Club 9</v>
      </c>
      <c r="B56" s="80"/>
      <c r="C56" s="78">
        <f t="shared" si="6"/>
        <v>0</v>
      </c>
      <c r="D56" s="15">
        <f t="shared" si="7"/>
        <v>0</v>
      </c>
      <c r="E56" s="77">
        <f t="shared" si="8"/>
        <v>0</v>
      </c>
      <c r="F56" s="13">
        <f t="shared" si="9"/>
      </c>
      <c r="G56" s="13">
        <f t="shared" si="10"/>
      </c>
      <c r="H56" s="12">
        <f t="shared" si="11"/>
      </c>
      <c r="I56" s="374">
        <f t="shared" si="12"/>
        <v>0</v>
      </c>
      <c r="J56" s="375"/>
    </row>
    <row r="57" spans="1:10" ht="13.5" thickBot="1">
      <c r="A57" s="18" t="str">
        <f t="shared" si="5"/>
        <v>Club 10</v>
      </c>
      <c r="B57" s="79"/>
      <c r="C57" s="78">
        <f t="shared" si="6"/>
        <v>0</v>
      </c>
      <c r="D57" s="15">
        <f t="shared" si="7"/>
        <v>0</v>
      </c>
      <c r="E57" s="77">
        <f t="shared" si="8"/>
        <v>0</v>
      </c>
      <c r="F57" s="13">
        <f t="shared" si="9"/>
      </c>
      <c r="G57" s="13">
        <f t="shared" si="10"/>
      </c>
      <c r="H57" s="12">
        <f t="shared" si="11"/>
      </c>
      <c r="I57" s="374">
        <f t="shared" si="12"/>
        <v>0</v>
      </c>
      <c r="J57" s="375"/>
    </row>
    <row r="58" spans="1:10" ht="13.5" thickBot="1">
      <c r="A58" s="34" t="s">
        <v>4</v>
      </c>
      <c r="B58" s="76">
        <f>SUM(B48:B57)</f>
        <v>74</v>
      </c>
      <c r="C58" s="55">
        <f>SUM(C48:C57)</f>
        <v>47956</v>
      </c>
      <c r="D58" s="32">
        <f>SUM(D48:D57)</f>
        <v>0</v>
      </c>
      <c r="E58" s="75">
        <f>SUM(E48:E57)</f>
        <v>1997</v>
      </c>
      <c r="F58" s="6">
        <f t="shared" si="9"/>
        <v>648.0540540540541</v>
      </c>
      <c r="G58" s="6">
        <f t="shared" si="10"/>
        <v>0</v>
      </c>
      <c r="H58" s="5">
        <f t="shared" si="11"/>
        <v>26.986486486486488</v>
      </c>
      <c r="I58" s="378">
        <f>SUM(I48:J57)</f>
        <v>47956</v>
      </c>
      <c r="J58" s="379"/>
    </row>
    <row r="64" ht="13.5" thickBot="1"/>
    <row r="65" spans="1:10" ht="18.75" thickBot="1">
      <c r="A65" s="52" t="str">
        <f>A2</f>
        <v>ZONE 22</v>
      </c>
      <c r="B65" s="354" t="s">
        <v>47</v>
      </c>
      <c r="C65" s="355"/>
      <c r="D65" s="355"/>
      <c r="E65" s="355"/>
      <c r="F65" s="355"/>
      <c r="G65" s="355"/>
      <c r="H65" s="355"/>
      <c r="I65" s="355"/>
      <c r="J65" s="356"/>
    </row>
    <row r="66" spans="2:10" ht="13.5" thickBot="1"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372" t="s">
        <v>0</v>
      </c>
      <c r="B67" s="385" t="s">
        <v>44</v>
      </c>
      <c r="C67" s="358"/>
      <c r="D67" s="359"/>
      <c r="E67" s="385" t="s">
        <v>45</v>
      </c>
      <c r="F67" s="358"/>
      <c r="G67" s="359"/>
      <c r="H67" s="376"/>
      <c r="I67" s="377"/>
      <c r="J67" s="377"/>
    </row>
    <row r="68" spans="1:10" ht="13.5" thickBot="1">
      <c r="A68" s="373"/>
      <c r="B68" s="74" t="s">
        <v>1</v>
      </c>
      <c r="C68" s="71" t="s">
        <v>2</v>
      </c>
      <c r="D68" s="73" t="s">
        <v>3</v>
      </c>
      <c r="E68" s="74" t="s">
        <v>1</v>
      </c>
      <c r="F68" s="71" t="s">
        <v>2</v>
      </c>
      <c r="G68" s="73" t="s">
        <v>3</v>
      </c>
      <c r="H68" s="40"/>
      <c r="I68" s="42"/>
      <c r="J68" s="42"/>
    </row>
    <row r="69" spans="1:10" ht="13.5" thickBot="1">
      <c r="A69" s="18" t="str">
        <f aca="true" t="shared" si="13" ref="A69:A78">A6</f>
        <v>CHAUMONT CHAMPAGNE</v>
      </c>
      <c r="B69" s="47"/>
      <c r="C69" s="66"/>
      <c r="D69" s="65"/>
      <c r="E69" s="47"/>
      <c r="F69" s="66"/>
      <c r="G69" s="65"/>
      <c r="H69" s="60"/>
      <c r="I69" s="39"/>
      <c r="J69" s="39"/>
    </row>
    <row r="70" spans="1:10" ht="13.5" thickBot="1">
      <c r="A70" s="18" t="str">
        <f t="shared" si="13"/>
        <v>CHAUMONT DONJON</v>
      </c>
      <c r="B70" s="69"/>
      <c r="C70" s="68"/>
      <c r="D70" s="67"/>
      <c r="E70" s="69"/>
      <c r="F70" s="68"/>
      <c r="G70" s="67"/>
      <c r="H70" s="60"/>
      <c r="I70" s="39"/>
      <c r="J70" s="39"/>
    </row>
    <row r="71" spans="1:10" ht="13.5" thickBot="1">
      <c r="A71" s="18" t="str">
        <f t="shared" si="13"/>
        <v>SAINT DIZIER 2000</v>
      </c>
      <c r="B71" s="47"/>
      <c r="C71" s="66"/>
      <c r="D71" s="65"/>
      <c r="E71" s="47"/>
      <c r="F71" s="66"/>
      <c r="G71" s="65"/>
      <c r="H71" s="60"/>
      <c r="I71" s="39"/>
      <c r="J71" s="39"/>
    </row>
    <row r="72" spans="1:10" ht="13.5" thickBot="1">
      <c r="A72" s="18" t="str">
        <f t="shared" si="13"/>
        <v>SAINT DIZIER GRAND DER</v>
      </c>
      <c r="B72" s="69"/>
      <c r="C72" s="68"/>
      <c r="D72" s="67"/>
      <c r="E72" s="69"/>
      <c r="F72" s="68"/>
      <c r="G72" s="67"/>
      <c r="H72" s="60"/>
      <c r="I72" s="39"/>
      <c r="J72" s="39"/>
    </row>
    <row r="73" spans="1:10" ht="13.5" thickBot="1">
      <c r="A73" s="18" t="str">
        <f t="shared" si="13"/>
        <v>Club 5</v>
      </c>
      <c r="B73" s="47"/>
      <c r="C73" s="66"/>
      <c r="D73" s="65"/>
      <c r="E73" s="47"/>
      <c r="F73" s="66"/>
      <c r="G73" s="65"/>
      <c r="H73" s="60"/>
      <c r="I73" s="39"/>
      <c r="J73" s="39"/>
    </row>
    <row r="74" spans="1:10" ht="13.5" thickBot="1">
      <c r="A74" s="18" t="str">
        <f t="shared" si="13"/>
        <v>Club 6</v>
      </c>
      <c r="B74" s="69"/>
      <c r="C74" s="68"/>
      <c r="D74" s="67"/>
      <c r="E74" s="69"/>
      <c r="F74" s="68"/>
      <c r="G74" s="67"/>
      <c r="H74" s="60"/>
      <c r="I74" s="39"/>
      <c r="J74" s="39"/>
    </row>
    <row r="75" spans="1:10" ht="13.5" thickBot="1">
      <c r="A75" s="18" t="str">
        <f t="shared" si="13"/>
        <v>Club 7</v>
      </c>
      <c r="B75" s="47"/>
      <c r="C75" s="66"/>
      <c r="D75" s="65"/>
      <c r="E75" s="47"/>
      <c r="F75" s="66"/>
      <c r="G75" s="65"/>
      <c r="H75" s="60"/>
      <c r="I75" s="39"/>
      <c r="J75" s="39"/>
    </row>
    <row r="76" spans="1:10" ht="13.5" thickBot="1">
      <c r="A76" s="18" t="str">
        <f t="shared" si="13"/>
        <v>Club 8</v>
      </c>
      <c r="B76" s="69"/>
      <c r="C76" s="68"/>
      <c r="D76" s="67"/>
      <c r="E76" s="69"/>
      <c r="F76" s="68"/>
      <c r="G76" s="67"/>
      <c r="H76" s="60"/>
      <c r="I76" s="39"/>
      <c r="J76" s="39"/>
    </row>
    <row r="77" spans="1:10" ht="13.5" thickBot="1">
      <c r="A77" s="18" t="str">
        <f t="shared" si="13"/>
        <v>Club 9</v>
      </c>
      <c r="B77" s="47"/>
      <c r="C77" s="66"/>
      <c r="D77" s="65"/>
      <c r="E77" s="47"/>
      <c r="F77" s="66"/>
      <c r="G77" s="65"/>
      <c r="H77" s="60"/>
      <c r="I77" s="39"/>
      <c r="J77" s="39"/>
    </row>
    <row r="78" spans="1:10" ht="13.5" thickBot="1">
      <c r="A78" s="18" t="str">
        <f t="shared" si="13"/>
        <v>Club 10</v>
      </c>
      <c r="B78" s="64"/>
      <c r="C78" s="63"/>
      <c r="D78" s="62"/>
      <c r="E78" s="64"/>
      <c r="F78" s="63"/>
      <c r="G78" s="62"/>
      <c r="H78" s="60"/>
      <c r="I78" s="39"/>
      <c r="J78" s="39"/>
    </row>
    <row r="79" spans="1:10" ht="13.5" thickBot="1">
      <c r="A79" s="10" t="s">
        <v>4</v>
      </c>
      <c r="B79" s="61">
        <f aca="true" t="shared" si="14" ref="B79:G79">SUM(B69:B78)</f>
        <v>0</v>
      </c>
      <c r="C79" s="61">
        <f t="shared" si="14"/>
        <v>0</v>
      </c>
      <c r="D79" s="61">
        <f t="shared" si="14"/>
        <v>0</v>
      </c>
      <c r="E79" s="61">
        <f t="shared" si="14"/>
        <v>0</v>
      </c>
      <c r="F79" s="61">
        <f t="shared" si="14"/>
        <v>0</v>
      </c>
      <c r="G79" s="61">
        <f t="shared" si="14"/>
        <v>0</v>
      </c>
      <c r="H79" s="60"/>
      <c r="I79" s="39"/>
      <c r="J79" s="39"/>
    </row>
    <row r="80" ht="13.5" thickBot="1"/>
    <row r="81" spans="1:10" ht="12.75">
      <c r="A81" s="372" t="s">
        <v>0</v>
      </c>
      <c r="B81" s="357" t="s">
        <v>14</v>
      </c>
      <c r="C81" s="358"/>
      <c r="D81" s="359"/>
      <c r="E81" s="384" t="s">
        <v>46</v>
      </c>
      <c r="F81" s="358"/>
      <c r="G81" s="383"/>
      <c r="H81" s="376"/>
      <c r="I81" s="377"/>
      <c r="J81" s="377"/>
    </row>
    <row r="82" spans="1:10" ht="13.5" thickBot="1">
      <c r="A82" s="373"/>
      <c r="B82" s="74" t="s">
        <v>1</v>
      </c>
      <c r="C82" s="71" t="s">
        <v>2</v>
      </c>
      <c r="D82" s="73" t="s">
        <v>3</v>
      </c>
      <c r="E82" s="72" t="s">
        <v>1</v>
      </c>
      <c r="F82" s="71" t="s">
        <v>2</v>
      </c>
      <c r="G82" s="70" t="s">
        <v>3</v>
      </c>
      <c r="H82" s="40"/>
      <c r="I82" s="42"/>
      <c r="J82" s="42"/>
    </row>
    <row r="83" spans="1:10" ht="13.5" thickBot="1">
      <c r="A83" s="18" t="str">
        <f aca="true" t="shared" si="15" ref="A83:A92">A6</f>
        <v>CHAUMONT CHAMPAGNE</v>
      </c>
      <c r="B83" s="47">
        <v>650</v>
      </c>
      <c r="C83" s="66"/>
      <c r="D83" s="65">
        <v>40</v>
      </c>
      <c r="E83" s="47"/>
      <c r="F83" s="66"/>
      <c r="G83" s="65"/>
      <c r="H83" s="60"/>
      <c r="I83" s="39"/>
      <c r="J83" s="39"/>
    </row>
    <row r="84" spans="1:10" ht="13.5" thickBot="1">
      <c r="A84" s="18" t="str">
        <f t="shared" si="15"/>
        <v>CHAUMONT DONJON</v>
      </c>
      <c r="B84" s="69">
        <v>1000</v>
      </c>
      <c r="C84" s="68"/>
      <c r="D84" s="67">
        <v>171</v>
      </c>
      <c r="E84" s="69"/>
      <c r="F84" s="68"/>
      <c r="G84" s="67"/>
      <c r="H84" s="60"/>
      <c r="I84" s="39"/>
      <c r="J84" s="39"/>
    </row>
    <row r="85" spans="1:10" ht="13.5" thickBot="1">
      <c r="A85" s="18" t="str">
        <f t="shared" si="15"/>
        <v>SAINT DIZIER 2000</v>
      </c>
      <c r="B85" s="47"/>
      <c r="C85" s="66"/>
      <c r="D85" s="65">
        <v>55</v>
      </c>
      <c r="E85" s="47">
        <v>1000</v>
      </c>
      <c r="F85" s="66"/>
      <c r="G85" s="65"/>
      <c r="H85" s="60"/>
      <c r="I85" s="39"/>
      <c r="J85" s="39"/>
    </row>
    <row r="86" spans="1:10" ht="13.5" thickBot="1">
      <c r="A86" s="18" t="str">
        <f t="shared" si="15"/>
        <v>SAINT DIZIER GRAND DER</v>
      </c>
      <c r="B86" s="69"/>
      <c r="C86" s="68"/>
      <c r="D86" s="67"/>
      <c r="E86" s="69"/>
      <c r="F86" s="68"/>
      <c r="G86" s="67"/>
      <c r="H86" s="60"/>
      <c r="I86" s="39"/>
      <c r="J86" s="39"/>
    </row>
    <row r="87" spans="1:10" ht="13.5" thickBot="1">
      <c r="A87" s="18" t="str">
        <f t="shared" si="15"/>
        <v>Club 5</v>
      </c>
      <c r="B87" s="47"/>
      <c r="C87" s="66"/>
      <c r="D87" s="65"/>
      <c r="E87" s="47"/>
      <c r="F87" s="66"/>
      <c r="G87" s="65"/>
      <c r="H87" s="60"/>
      <c r="I87" s="39"/>
      <c r="J87" s="39"/>
    </row>
    <row r="88" spans="1:10" ht="13.5" thickBot="1">
      <c r="A88" s="18" t="str">
        <f t="shared" si="15"/>
        <v>Club 6</v>
      </c>
      <c r="B88" s="69"/>
      <c r="C88" s="68"/>
      <c r="D88" s="67"/>
      <c r="E88" s="69"/>
      <c r="F88" s="68"/>
      <c r="G88" s="67"/>
      <c r="H88" s="60"/>
      <c r="I88" s="39"/>
      <c r="J88" s="39"/>
    </row>
    <row r="89" spans="1:10" ht="13.5" thickBot="1">
      <c r="A89" s="18" t="str">
        <f t="shared" si="15"/>
        <v>Club 7</v>
      </c>
      <c r="B89" s="47"/>
      <c r="C89" s="66"/>
      <c r="D89" s="65"/>
      <c r="E89" s="47"/>
      <c r="F89" s="66"/>
      <c r="G89" s="65"/>
      <c r="H89" s="60"/>
      <c r="I89" s="39"/>
      <c r="J89" s="39"/>
    </row>
    <row r="90" spans="1:10" ht="13.5" thickBot="1">
      <c r="A90" s="18" t="str">
        <f t="shared" si="15"/>
        <v>Club 8</v>
      </c>
      <c r="B90" s="69"/>
      <c r="C90" s="68"/>
      <c r="D90" s="67"/>
      <c r="E90" s="69"/>
      <c r="F90" s="68"/>
      <c r="G90" s="67"/>
      <c r="H90" s="60"/>
      <c r="I90" s="39"/>
      <c r="J90" s="39"/>
    </row>
    <row r="91" spans="1:10" ht="13.5" thickBot="1">
      <c r="A91" s="18" t="str">
        <f t="shared" si="15"/>
        <v>Club 9</v>
      </c>
      <c r="B91" s="47"/>
      <c r="C91" s="66"/>
      <c r="D91" s="65"/>
      <c r="E91" s="47"/>
      <c r="F91" s="66"/>
      <c r="G91" s="65"/>
      <c r="H91" s="60"/>
      <c r="I91" s="39"/>
      <c r="J91" s="39"/>
    </row>
    <row r="92" spans="1:10" ht="13.5" thickBot="1">
      <c r="A92" s="18" t="str">
        <f t="shared" si="15"/>
        <v>Club 10</v>
      </c>
      <c r="B92" s="64"/>
      <c r="C92" s="63"/>
      <c r="D92" s="62"/>
      <c r="E92" s="64"/>
      <c r="F92" s="63"/>
      <c r="G92" s="62"/>
      <c r="H92" s="60"/>
      <c r="I92" s="39"/>
      <c r="J92" s="39"/>
    </row>
    <row r="93" spans="1:10" ht="13.5" thickBot="1">
      <c r="A93" s="10" t="s">
        <v>4</v>
      </c>
      <c r="B93" s="61">
        <f aca="true" t="shared" si="16" ref="B93:G93">SUM(B83:B92)</f>
        <v>1650</v>
      </c>
      <c r="C93" s="61">
        <f t="shared" si="16"/>
        <v>0</v>
      </c>
      <c r="D93" s="61">
        <f t="shared" si="16"/>
        <v>266</v>
      </c>
      <c r="E93" s="61">
        <f t="shared" si="16"/>
        <v>1000</v>
      </c>
      <c r="F93" s="61">
        <f t="shared" si="16"/>
        <v>0</v>
      </c>
      <c r="G93" s="61">
        <f t="shared" si="16"/>
        <v>0</v>
      </c>
      <c r="H93" s="60"/>
      <c r="I93" s="39"/>
      <c r="J93" s="39"/>
    </row>
    <row r="95" ht="13.5" thickBot="1"/>
    <row r="96" spans="1:10" ht="12.75">
      <c r="A96" s="380" t="s">
        <v>0</v>
      </c>
      <c r="B96" s="365" t="s">
        <v>76</v>
      </c>
      <c r="C96" s="382" t="s">
        <v>20</v>
      </c>
      <c r="D96" s="358"/>
      <c r="E96" s="383"/>
      <c r="F96" s="360" t="s">
        <v>6</v>
      </c>
      <c r="G96" s="361"/>
      <c r="H96" s="362"/>
      <c r="I96" s="386" t="s">
        <v>5</v>
      </c>
      <c r="J96" s="364"/>
    </row>
    <row r="97" spans="1:10" ht="13.5" thickBot="1">
      <c r="A97" s="381"/>
      <c r="B97" s="366"/>
      <c r="C97" s="20" t="s">
        <v>1</v>
      </c>
      <c r="D97" s="20" t="s">
        <v>2</v>
      </c>
      <c r="E97" s="22" t="s">
        <v>3</v>
      </c>
      <c r="F97" s="21" t="s">
        <v>1</v>
      </c>
      <c r="G97" s="20" t="s">
        <v>2</v>
      </c>
      <c r="H97" s="19" t="s">
        <v>3</v>
      </c>
      <c r="I97" s="387" t="s">
        <v>7</v>
      </c>
      <c r="J97" s="368"/>
    </row>
    <row r="98" spans="1:10" ht="13.5" thickBot="1">
      <c r="A98" s="18" t="str">
        <f aca="true" t="shared" si="17" ref="A98:A107">A6</f>
        <v>CHAUMONT CHAMPAGNE</v>
      </c>
      <c r="B98" s="17">
        <f aca="true" t="shared" si="18" ref="B98:B107">B48</f>
        <v>31</v>
      </c>
      <c r="C98" s="16">
        <f aca="true" t="shared" si="19" ref="C98:C107">B69+E69+B83+E83</f>
        <v>650</v>
      </c>
      <c r="D98" s="15">
        <f aca="true" t="shared" si="20" ref="D98:D107">C69+F69+C83+F83</f>
        <v>0</v>
      </c>
      <c r="E98" s="14">
        <f aca="true" t="shared" si="21" ref="E98:E107">D69+G69+D83+G83</f>
        <v>40</v>
      </c>
      <c r="F98" s="13">
        <f aca="true" t="shared" si="22" ref="F98:F108">IF($B98=0,"",C98/$B98)</f>
        <v>20.967741935483872</v>
      </c>
      <c r="G98" s="13">
        <f aca="true" t="shared" si="23" ref="G98:G108">IF($B98=0,"",D98/$B98)</f>
        <v>0</v>
      </c>
      <c r="H98" s="12">
        <f aca="true" t="shared" si="24" ref="H98:H108">IF($B98=0,"",E98/$B98)</f>
        <v>1.2903225806451613</v>
      </c>
      <c r="I98" s="374">
        <f aca="true" t="shared" si="25" ref="I98:I107">C98+D98</f>
        <v>650</v>
      </c>
      <c r="J98" s="375"/>
    </row>
    <row r="99" spans="1:10" ht="13.5" thickBot="1">
      <c r="A99" s="18" t="str">
        <f t="shared" si="17"/>
        <v>CHAUMONT DONJON</v>
      </c>
      <c r="B99" s="17">
        <f t="shared" si="18"/>
        <v>20</v>
      </c>
      <c r="C99" s="16">
        <f t="shared" si="19"/>
        <v>1000</v>
      </c>
      <c r="D99" s="15">
        <f t="shared" si="20"/>
        <v>0</v>
      </c>
      <c r="E99" s="14">
        <f t="shared" si="21"/>
        <v>171</v>
      </c>
      <c r="F99" s="13">
        <f t="shared" si="22"/>
        <v>50</v>
      </c>
      <c r="G99" s="13">
        <f t="shared" si="23"/>
        <v>0</v>
      </c>
      <c r="H99" s="12">
        <f t="shared" si="24"/>
        <v>8.55</v>
      </c>
      <c r="I99" s="374">
        <f t="shared" si="25"/>
        <v>1000</v>
      </c>
      <c r="J99" s="375"/>
    </row>
    <row r="100" spans="1:10" ht="13.5" thickBot="1">
      <c r="A100" s="18" t="str">
        <f t="shared" si="17"/>
        <v>SAINT DIZIER 2000</v>
      </c>
      <c r="B100" s="17">
        <f t="shared" si="18"/>
        <v>23</v>
      </c>
      <c r="C100" s="16">
        <f t="shared" si="19"/>
        <v>1000</v>
      </c>
      <c r="D100" s="15">
        <f t="shared" si="20"/>
        <v>0</v>
      </c>
      <c r="E100" s="14">
        <f t="shared" si="21"/>
        <v>55</v>
      </c>
      <c r="F100" s="13">
        <f t="shared" si="22"/>
        <v>43.47826086956522</v>
      </c>
      <c r="G100" s="13">
        <f t="shared" si="23"/>
        <v>0</v>
      </c>
      <c r="H100" s="12">
        <f t="shared" si="24"/>
        <v>2.391304347826087</v>
      </c>
      <c r="I100" s="374">
        <f t="shared" si="25"/>
        <v>1000</v>
      </c>
      <c r="J100" s="375"/>
    </row>
    <row r="101" spans="1:10" ht="13.5" thickBot="1">
      <c r="A101" s="18" t="str">
        <f t="shared" si="17"/>
        <v>SAINT DIZIER GRAND DER</v>
      </c>
      <c r="B101" s="17">
        <f t="shared" si="18"/>
        <v>0</v>
      </c>
      <c r="C101" s="16">
        <f t="shared" si="19"/>
        <v>0</v>
      </c>
      <c r="D101" s="15">
        <f t="shared" si="20"/>
        <v>0</v>
      </c>
      <c r="E101" s="14">
        <f t="shared" si="21"/>
        <v>0</v>
      </c>
      <c r="F101" s="13">
        <f t="shared" si="22"/>
      </c>
      <c r="G101" s="13">
        <f t="shared" si="23"/>
      </c>
      <c r="H101" s="12">
        <f t="shared" si="24"/>
      </c>
      <c r="I101" s="374">
        <f t="shared" si="25"/>
        <v>0</v>
      </c>
      <c r="J101" s="375"/>
    </row>
    <row r="102" spans="1:10" ht="13.5" thickBot="1">
      <c r="A102" s="18" t="str">
        <f t="shared" si="17"/>
        <v>Club 5</v>
      </c>
      <c r="B102" s="17">
        <f t="shared" si="18"/>
        <v>0</v>
      </c>
      <c r="C102" s="16">
        <f t="shared" si="19"/>
        <v>0</v>
      </c>
      <c r="D102" s="15">
        <f t="shared" si="20"/>
        <v>0</v>
      </c>
      <c r="E102" s="14">
        <f t="shared" si="21"/>
        <v>0</v>
      </c>
      <c r="F102" s="13">
        <f t="shared" si="22"/>
      </c>
      <c r="G102" s="13">
        <f t="shared" si="23"/>
      </c>
      <c r="H102" s="12">
        <f t="shared" si="24"/>
      </c>
      <c r="I102" s="374">
        <f t="shared" si="25"/>
        <v>0</v>
      </c>
      <c r="J102" s="375"/>
    </row>
    <row r="103" spans="1:10" ht="13.5" thickBot="1">
      <c r="A103" s="18" t="str">
        <f t="shared" si="17"/>
        <v>Club 6</v>
      </c>
      <c r="B103" s="17">
        <f t="shared" si="18"/>
        <v>0</v>
      </c>
      <c r="C103" s="16">
        <f t="shared" si="19"/>
        <v>0</v>
      </c>
      <c r="D103" s="15">
        <f t="shared" si="20"/>
        <v>0</v>
      </c>
      <c r="E103" s="14">
        <f t="shared" si="21"/>
        <v>0</v>
      </c>
      <c r="F103" s="13">
        <f t="shared" si="22"/>
      </c>
      <c r="G103" s="13">
        <f t="shared" si="23"/>
      </c>
      <c r="H103" s="12">
        <f t="shared" si="24"/>
      </c>
      <c r="I103" s="374">
        <f t="shared" si="25"/>
        <v>0</v>
      </c>
      <c r="J103" s="375"/>
    </row>
    <row r="104" spans="1:10" ht="13.5" thickBot="1">
      <c r="A104" s="18" t="str">
        <f t="shared" si="17"/>
        <v>Club 7</v>
      </c>
      <c r="B104" s="17">
        <f t="shared" si="18"/>
        <v>0</v>
      </c>
      <c r="C104" s="16">
        <f t="shared" si="19"/>
        <v>0</v>
      </c>
      <c r="D104" s="15">
        <f t="shared" si="20"/>
        <v>0</v>
      </c>
      <c r="E104" s="14">
        <f t="shared" si="21"/>
        <v>0</v>
      </c>
      <c r="F104" s="13">
        <f t="shared" si="22"/>
      </c>
      <c r="G104" s="13">
        <f t="shared" si="23"/>
      </c>
      <c r="H104" s="12">
        <f t="shared" si="24"/>
      </c>
      <c r="I104" s="374">
        <f t="shared" si="25"/>
        <v>0</v>
      </c>
      <c r="J104" s="375"/>
    </row>
    <row r="105" spans="1:10" ht="13.5" thickBot="1">
      <c r="A105" s="18" t="str">
        <f t="shared" si="17"/>
        <v>Club 8</v>
      </c>
      <c r="B105" s="17">
        <f t="shared" si="18"/>
        <v>0</v>
      </c>
      <c r="C105" s="16">
        <f t="shared" si="19"/>
        <v>0</v>
      </c>
      <c r="D105" s="15">
        <f t="shared" si="20"/>
        <v>0</v>
      </c>
      <c r="E105" s="14">
        <f t="shared" si="21"/>
        <v>0</v>
      </c>
      <c r="F105" s="13">
        <f t="shared" si="22"/>
      </c>
      <c r="G105" s="13">
        <f t="shared" si="23"/>
      </c>
      <c r="H105" s="12">
        <f t="shared" si="24"/>
      </c>
      <c r="I105" s="374">
        <f t="shared" si="25"/>
        <v>0</v>
      </c>
      <c r="J105" s="375"/>
    </row>
    <row r="106" spans="1:10" ht="13.5" thickBot="1">
      <c r="A106" s="18" t="str">
        <f t="shared" si="17"/>
        <v>Club 9</v>
      </c>
      <c r="B106" s="17">
        <f t="shared" si="18"/>
        <v>0</v>
      </c>
      <c r="C106" s="16">
        <f t="shared" si="19"/>
        <v>0</v>
      </c>
      <c r="D106" s="15">
        <f t="shared" si="20"/>
        <v>0</v>
      </c>
      <c r="E106" s="14">
        <f t="shared" si="21"/>
        <v>0</v>
      </c>
      <c r="F106" s="13">
        <f t="shared" si="22"/>
      </c>
      <c r="G106" s="13">
        <f t="shared" si="23"/>
      </c>
      <c r="H106" s="12">
        <f t="shared" si="24"/>
      </c>
      <c r="I106" s="374">
        <f t="shared" si="25"/>
        <v>0</v>
      </c>
      <c r="J106" s="375"/>
    </row>
    <row r="107" spans="1:10" ht="13.5" thickBot="1">
      <c r="A107" s="18" t="str">
        <f t="shared" si="17"/>
        <v>Club 10</v>
      </c>
      <c r="B107" s="59">
        <f t="shared" si="18"/>
        <v>0</v>
      </c>
      <c r="C107" s="16">
        <f t="shared" si="19"/>
        <v>0</v>
      </c>
      <c r="D107" s="15">
        <f t="shared" si="20"/>
        <v>0</v>
      </c>
      <c r="E107" s="14">
        <f t="shared" si="21"/>
        <v>0</v>
      </c>
      <c r="F107" s="13">
        <f t="shared" si="22"/>
      </c>
      <c r="G107" s="13">
        <f t="shared" si="23"/>
      </c>
      <c r="H107" s="12">
        <f t="shared" si="24"/>
      </c>
      <c r="I107" s="374">
        <f t="shared" si="25"/>
        <v>0</v>
      </c>
      <c r="J107" s="375"/>
    </row>
    <row r="108" spans="1:10" ht="13.5" thickBot="1">
      <c r="A108" s="34" t="s">
        <v>4</v>
      </c>
      <c r="B108" s="10">
        <f>SUM(B98:B107)</f>
        <v>74</v>
      </c>
      <c r="C108" s="33">
        <f>SUM(C98:C107)</f>
        <v>2650</v>
      </c>
      <c r="D108" s="32">
        <f>SUM(D98:D107)</f>
        <v>0</v>
      </c>
      <c r="E108" s="32">
        <f>SUM(E98:E107)</f>
        <v>266</v>
      </c>
      <c r="F108" s="6">
        <f t="shared" si="22"/>
        <v>35.810810810810814</v>
      </c>
      <c r="G108" s="6">
        <f t="shared" si="23"/>
        <v>0</v>
      </c>
      <c r="H108" s="5">
        <f t="shared" si="24"/>
        <v>3.5945945945945947</v>
      </c>
      <c r="I108" s="378">
        <f>SUM(I98:J107)</f>
        <v>2650</v>
      </c>
      <c r="J108" s="379"/>
    </row>
    <row r="109" spans="1:10" ht="13.5" thickBot="1">
      <c r="A109" s="26"/>
      <c r="B109" s="26"/>
      <c r="C109" s="26"/>
      <c r="D109" s="26"/>
      <c r="E109" s="26"/>
      <c r="F109" s="54"/>
      <c r="G109" s="54"/>
      <c r="H109" s="54"/>
      <c r="I109" s="26"/>
      <c r="J109" s="26"/>
    </row>
    <row r="110" spans="1:10" ht="12.75" customHeight="1">
      <c r="A110" s="380" t="s">
        <v>0</v>
      </c>
      <c r="B110" s="357" t="s">
        <v>15</v>
      </c>
      <c r="C110" s="358"/>
      <c r="D110" s="359"/>
      <c r="E110" s="26"/>
      <c r="F110" s="54"/>
      <c r="G110" s="54"/>
      <c r="H110" s="54"/>
      <c r="I110" s="26"/>
      <c r="J110" s="26"/>
    </row>
    <row r="111" spans="1:10" ht="13.5" customHeight="1" thickBot="1">
      <c r="A111" s="381"/>
      <c r="B111" s="388" t="s">
        <v>1</v>
      </c>
      <c r="C111" s="389"/>
      <c r="D111" s="390"/>
      <c r="E111" s="26"/>
      <c r="F111" s="54"/>
      <c r="G111" s="54"/>
      <c r="H111" s="54"/>
      <c r="I111" s="26"/>
      <c r="J111" s="26"/>
    </row>
    <row r="112" spans="1:10" ht="13.5" thickBot="1">
      <c r="A112" s="58" t="str">
        <f aca="true" t="shared" si="26" ref="A112:A121">A20</f>
        <v>CHAUMONT CHAMPAGNE</v>
      </c>
      <c r="B112" s="38"/>
      <c r="C112" s="56"/>
      <c r="D112" s="38"/>
      <c r="E112" s="26"/>
      <c r="F112" s="54"/>
      <c r="G112" s="54"/>
      <c r="H112" s="54"/>
      <c r="I112" s="26"/>
      <c r="J112" s="26"/>
    </row>
    <row r="113" spans="1:10" ht="13.5" thickBot="1">
      <c r="A113" s="58" t="str">
        <f t="shared" si="26"/>
        <v>CHAUMONT DONJON</v>
      </c>
      <c r="B113" s="38"/>
      <c r="C113" s="56"/>
      <c r="D113" s="38"/>
      <c r="E113" s="26"/>
      <c r="F113" s="54"/>
      <c r="G113" s="54"/>
      <c r="H113" s="54"/>
      <c r="I113" s="26"/>
      <c r="J113" s="26"/>
    </row>
    <row r="114" spans="1:10" ht="13.5" thickBot="1">
      <c r="A114" s="58" t="str">
        <f t="shared" si="26"/>
        <v>SAINT DIZIER 2000</v>
      </c>
      <c r="B114" s="38"/>
      <c r="C114" s="56">
        <v>1000</v>
      </c>
      <c r="D114" s="38"/>
      <c r="E114" s="26"/>
      <c r="F114" s="54"/>
      <c r="G114" s="54"/>
      <c r="H114" s="54"/>
      <c r="I114" s="26"/>
      <c r="J114" s="26"/>
    </row>
    <row r="115" spans="1:10" ht="13.5" thickBot="1">
      <c r="A115" s="58" t="str">
        <f t="shared" si="26"/>
        <v>SAINT DIZIER GRAND DER</v>
      </c>
      <c r="B115" s="38"/>
      <c r="C115" s="56"/>
      <c r="D115" s="38"/>
      <c r="E115" s="26"/>
      <c r="F115" s="54"/>
      <c r="G115" s="54"/>
      <c r="H115" s="54"/>
      <c r="I115" s="26"/>
      <c r="J115" s="26"/>
    </row>
    <row r="116" spans="1:10" ht="13.5" thickBot="1">
      <c r="A116" s="58" t="str">
        <f t="shared" si="26"/>
        <v>Club 5</v>
      </c>
      <c r="B116" s="38"/>
      <c r="C116" s="56"/>
      <c r="D116" s="38"/>
      <c r="E116" s="26"/>
      <c r="F116" s="54"/>
      <c r="G116" s="54"/>
      <c r="H116" s="54"/>
      <c r="I116" s="26"/>
      <c r="J116" s="26"/>
    </row>
    <row r="117" spans="1:10" ht="13.5" thickBot="1">
      <c r="A117" s="58" t="str">
        <f t="shared" si="26"/>
        <v>Club 6</v>
      </c>
      <c r="B117" s="38"/>
      <c r="C117" s="56"/>
      <c r="D117" s="38"/>
      <c r="E117" s="26"/>
      <c r="F117" s="54"/>
      <c r="G117" s="54"/>
      <c r="H117" s="54"/>
      <c r="I117" s="26"/>
      <c r="J117" s="26"/>
    </row>
    <row r="118" spans="1:10" ht="13.5" thickBot="1">
      <c r="A118" s="58" t="str">
        <f t="shared" si="26"/>
        <v>Club 7</v>
      </c>
      <c r="B118" s="38"/>
      <c r="C118" s="56"/>
      <c r="D118" s="38"/>
      <c r="E118" s="26"/>
      <c r="F118" s="54"/>
      <c r="G118" s="54"/>
      <c r="H118" s="54"/>
      <c r="I118" s="26"/>
      <c r="J118" s="26"/>
    </row>
    <row r="119" spans="1:10" ht="13.5" thickBot="1">
      <c r="A119" s="58" t="str">
        <f t="shared" si="26"/>
        <v>Club 8</v>
      </c>
      <c r="B119" s="38"/>
      <c r="C119" s="56"/>
      <c r="D119" s="38"/>
      <c r="E119" s="26"/>
      <c r="F119" s="54"/>
      <c r="G119" s="54"/>
      <c r="H119" s="54"/>
      <c r="I119" s="26"/>
      <c r="J119" s="26"/>
    </row>
    <row r="120" spans="1:10" ht="13.5" thickBot="1">
      <c r="A120" s="58" t="str">
        <f t="shared" si="26"/>
        <v>Club 9</v>
      </c>
      <c r="B120" s="38"/>
      <c r="C120" s="56"/>
      <c r="D120" s="38"/>
      <c r="E120" s="26"/>
      <c r="F120" s="54"/>
      <c r="G120" s="54"/>
      <c r="H120" s="54"/>
      <c r="I120" s="26"/>
      <c r="J120" s="26"/>
    </row>
    <row r="121" spans="1:10" ht="13.5" thickBot="1">
      <c r="A121" s="57" t="str">
        <f t="shared" si="26"/>
        <v>Club 10</v>
      </c>
      <c r="B121" s="38"/>
      <c r="C121" s="56"/>
      <c r="D121" s="38"/>
      <c r="E121" s="26"/>
      <c r="F121" s="54"/>
      <c r="G121" s="54"/>
      <c r="H121" s="54"/>
      <c r="I121" s="26"/>
      <c r="J121" s="26"/>
    </row>
    <row r="122" spans="1:10" ht="13.5" thickBot="1">
      <c r="A122" s="55" t="s">
        <v>4</v>
      </c>
      <c r="B122" s="38"/>
      <c r="C122" s="44">
        <f>SUM(C112:C121)</f>
        <v>1000</v>
      </c>
      <c r="D122" s="38"/>
      <c r="E122" s="26"/>
      <c r="F122" s="54"/>
      <c r="G122" s="54"/>
      <c r="H122" s="54"/>
      <c r="I122" s="26"/>
      <c r="J122" s="26"/>
    </row>
    <row r="123" spans="1:10" ht="12.75" customHeight="1">
      <c r="A123" s="395"/>
      <c r="B123" s="377"/>
      <c r="C123" s="377"/>
      <c r="D123" s="53"/>
      <c r="E123" s="377"/>
      <c r="F123" s="377"/>
      <c r="G123" s="377"/>
      <c r="H123" s="394"/>
      <c r="I123" s="394"/>
      <c r="J123" s="394"/>
    </row>
    <row r="124" spans="1:10" ht="13.5" customHeight="1" thickBot="1">
      <c r="A124" s="395"/>
      <c r="B124" s="42"/>
      <c r="C124" s="42"/>
      <c r="D124" s="42"/>
      <c r="E124" s="396"/>
      <c r="F124" s="396"/>
      <c r="G124" s="396"/>
      <c r="H124" s="41"/>
      <c r="I124" s="41"/>
      <c r="J124" s="41"/>
    </row>
    <row r="125" spans="1:10" ht="18.75" customHeight="1" thickBot="1">
      <c r="A125" s="52" t="str">
        <f>A2</f>
        <v>ZONE 22</v>
      </c>
      <c r="B125" s="354" t="s">
        <v>9</v>
      </c>
      <c r="C125" s="355"/>
      <c r="D125" s="355"/>
      <c r="E125" s="355"/>
      <c r="F125" s="355"/>
      <c r="G125" s="355"/>
      <c r="H125" s="355"/>
      <c r="I125" s="355"/>
      <c r="J125" s="356"/>
    </row>
    <row r="126" spans="2:10" ht="13.5" thickBot="1"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 customHeight="1">
      <c r="A127" s="50" t="s">
        <v>0</v>
      </c>
      <c r="B127" s="391" t="s">
        <v>16</v>
      </c>
      <c r="C127" s="392"/>
      <c r="D127" s="393"/>
      <c r="E127" s="391" t="s">
        <v>17</v>
      </c>
      <c r="F127" s="392"/>
      <c r="G127" s="393"/>
      <c r="H127" s="391" t="s">
        <v>18</v>
      </c>
      <c r="I127" s="392"/>
      <c r="J127" s="393"/>
    </row>
    <row r="128" spans="1:10" ht="13.5" customHeight="1" thickBot="1">
      <c r="A128" s="49"/>
      <c r="B128" s="21" t="s">
        <v>1</v>
      </c>
      <c r="C128" s="20" t="s">
        <v>2</v>
      </c>
      <c r="D128" s="19" t="s">
        <v>3</v>
      </c>
      <c r="E128" s="35" t="s">
        <v>1</v>
      </c>
      <c r="F128" s="20" t="s">
        <v>2</v>
      </c>
      <c r="G128" s="22" t="s">
        <v>3</v>
      </c>
      <c r="H128" s="21" t="s">
        <v>1</v>
      </c>
      <c r="I128" s="20" t="s">
        <v>2</v>
      </c>
      <c r="J128" s="19" t="s">
        <v>3</v>
      </c>
    </row>
    <row r="129" spans="1:10" ht="13.5" thickBot="1">
      <c r="A129" s="18" t="str">
        <f aca="true" t="shared" si="27" ref="A129:A138">A6</f>
        <v>CHAUMONT CHAMPAGNE</v>
      </c>
      <c r="B129" s="47"/>
      <c r="C129" s="46"/>
      <c r="D129" s="45"/>
      <c r="E129" s="46">
        <v>200</v>
      </c>
      <c r="F129" s="46"/>
      <c r="G129" s="48"/>
      <c r="H129" s="47">
        <v>300</v>
      </c>
      <c r="I129" s="46"/>
      <c r="J129" s="45"/>
    </row>
    <row r="130" spans="1:10" ht="13.5" thickBot="1">
      <c r="A130" s="18" t="str">
        <f t="shared" si="27"/>
        <v>CHAUMONT DONJON</v>
      </c>
      <c r="B130" s="47"/>
      <c r="C130" s="46"/>
      <c r="D130" s="45"/>
      <c r="E130" s="46"/>
      <c r="F130" s="46"/>
      <c r="G130" s="48"/>
      <c r="H130" s="47">
        <v>900</v>
      </c>
      <c r="I130" s="46"/>
      <c r="J130" s="45"/>
    </row>
    <row r="131" spans="1:10" ht="13.5" thickBot="1">
      <c r="A131" s="18" t="str">
        <f t="shared" si="27"/>
        <v>SAINT DIZIER 2000</v>
      </c>
      <c r="B131" s="47">
        <v>800</v>
      </c>
      <c r="C131" s="46">
        <v>13335</v>
      </c>
      <c r="D131" s="45">
        <v>156</v>
      </c>
      <c r="E131" s="46"/>
      <c r="F131" s="46"/>
      <c r="G131" s="48"/>
      <c r="H131" s="47">
        <v>1000</v>
      </c>
      <c r="I131" s="46"/>
      <c r="J131" s="45"/>
    </row>
    <row r="132" spans="1:10" ht="13.5" thickBot="1">
      <c r="A132" s="18" t="str">
        <f t="shared" si="27"/>
        <v>SAINT DIZIER GRAND DER</v>
      </c>
      <c r="B132" s="47"/>
      <c r="C132" s="46"/>
      <c r="D132" s="45"/>
      <c r="E132" s="46"/>
      <c r="F132" s="46"/>
      <c r="G132" s="48"/>
      <c r="H132" s="47"/>
      <c r="I132" s="46"/>
      <c r="J132" s="45"/>
    </row>
    <row r="133" spans="1:10" ht="13.5" thickBot="1">
      <c r="A133" s="18" t="str">
        <f t="shared" si="27"/>
        <v>Club 5</v>
      </c>
      <c r="B133" s="47"/>
      <c r="C133" s="46"/>
      <c r="D133" s="45"/>
      <c r="E133" s="46"/>
      <c r="F133" s="46"/>
      <c r="G133" s="48"/>
      <c r="H133" s="47"/>
      <c r="I133" s="46"/>
      <c r="J133" s="45"/>
    </row>
    <row r="134" spans="1:10" ht="13.5" thickBot="1">
      <c r="A134" s="18" t="str">
        <f t="shared" si="27"/>
        <v>Club 6</v>
      </c>
      <c r="B134" s="47"/>
      <c r="C134" s="46"/>
      <c r="D134" s="45"/>
      <c r="E134" s="46"/>
      <c r="F134" s="46"/>
      <c r="G134" s="48"/>
      <c r="H134" s="47"/>
      <c r="I134" s="46"/>
      <c r="J134" s="45"/>
    </row>
    <row r="135" spans="1:10" ht="13.5" thickBot="1">
      <c r="A135" s="18" t="str">
        <f t="shared" si="27"/>
        <v>Club 7</v>
      </c>
      <c r="B135" s="47"/>
      <c r="C135" s="46"/>
      <c r="D135" s="45"/>
      <c r="E135" s="46"/>
      <c r="F135" s="46"/>
      <c r="G135" s="48"/>
      <c r="H135" s="47"/>
      <c r="I135" s="46"/>
      <c r="J135" s="45"/>
    </row>
    <row r="136" spans="1:10" ht="13.5" thickBot="1">
      <c r="A136" s="18" t="str">
        <f t="shared" si="27"/>
        <v>Club 8</v>
      </c>
      <c r="B136" s="47"/>
      <c r="C136" s="46"/>
      <c r="D136" s="45"/>
      <c r="E136" s="46"/>
      <c r="F136" s="46"/>
      <c r="G136" s="48"/>
      <c r="H136" s="47"/>
      <c r="I136" s="46"/>
      <c r="J136" s="45"/>
    </row>
    <row r="137" spans="1:10" ht="13.5" thickBot="1">
      <c r="A137" s="18" t="str">
        <f t="shared" si="27"/>
        <v>Club 9</v>
      </c>
      <c r="B137" s="47"/>
      <c r="C137" s="46"/>
      <c r="D137" s="45"/>
      <c r="E137" s="46"/>
      <c r="F137" s="46"/>
      <c r="G137" s="48"/>
      <c r="H137" s="47"/>
      <c r="I137" s="46"/>
      <c r="J137" s="45"/>
    </row>
    <row r="138" spans="1:10" ht="13.5" thickBot="1">
      <c r="A138" s="18" t="str">
        <f t="shared" si="27"/>
        <v>Club 10</v>
      </c>
      <c r="B138" s="47"/>
      <c r="C138" s="46"/>
      <c r="D138" s="45"/>
      <c r="E138" s="46"/>
      <c r="F138" s="46"/>
      <c r="G138" s="48"/>
      <c r="H138" s="47"/>
      <c r="I138" s="46"/>
      <c r="J138" s="45"/>
    </row>
    <row r="139" spans="1:10" ht="13.5" thickBot="1">
      <c r="A139" s="10" t="s">
        <v>4</v>
      </c>
      <c r="B139" s="44">
        <f aca="true" t="shared" si="28" ref="B139:J139">SUM(B129:B138)</f>
        <v>800</v>
      </c>
      <c r="C139" s="44">
        <f t="shared" si="28"/>
        <v>13335</v>
      </c>
      <c r="D139" s="44">
        <f t="shared" si="28"/>
        <v>156</v>
      </c>
      <c r="E139" s="44">
        <f t="shared" si="28"/>
        <v>200</v>
      </c>
      <c r="F139" s="44">
        <f t="shared" si="28"/>
        <v>0</v>
      </c>
      <c r="G139" s="44">
        <f t="shared" si="28"/>
        <v>0</v>
      </c>
      <c r="H139" s="44">
        <f t="shared" si="28"/>
        <v>2200</v>
      </c>
      <c r="I139" s="44">
        <f t="shared" si="28"/>
        <v>0</v>
      </c>
      <c r="J139" s="44">
        <f t="shared" si="28"/>
        <v>0</v>
      </c>
    </row>
    <row r="141" spans="1:10" ht="12.75" customHeight="1">
      <c r="A141" s="43"/>
      <c r="B141" s="42"/>
      <c r="C141" s="42"/>
      <c r="D141" s="42"/>
      <c r="E141" s="41"/>
      <c r="F141" s="41"/>
      <c r="G141" s="41"/>
      <c r="H141" s="41"/>
      <c r="I141" s="41"/>
      <c r="J141" s="41"/>
    </row>
    <row r="142" spans="1:10" ht="13.5" thickBot="1">
      <c r="A142" s="40"/>
      <c r="B142" s="39"/>
      <c r="C142" s="39"/>
      <c r="D142" s="39"/>
      <c r="E142" s="38"/>
      <c r="F142" s="38"/>
      <c r="G142" s="38"/>
      <c r="H142" s="38"/>
      <c r="I142" s="38"/>
      <c r="J142" s="38"/>
    </row>
    <row r="143" spans="1:10" ht="12.75" customHeight="1">
      <c r="A143" s="37" t="s">
        <v>0</v>
      </c>
      <c r="B143" s="365" t="s">
        <v>76</v>
      </c>
      <c r="C143" s="360" t="s">
        <v>19</v>
      </c>
      <c r="D143" s="361"/>
      <c r="E143" s="362"/>
      <c r="F143" s="360" t="s">
        <v>6</v>
      </c>
      <c r="G143" s="361"/>
      <c r="H143" s="362"/>
      <c r="I143" s="386" t="s">
        <v>5</v>
      </c>
      <c r="J143" s="364"/>
    </row>
    <row r="144" spans="1:10" ht="13.5" customHeight="1" thickBot="1">
      <c r="A144" s="36"/>
      <c r="B144" s="366"/>
      <c r="C144" s="35" t="s">
        <v>1</v>
      </c>
      <c r="D144" s="20" t="s">
        <v>2</v>
      </c>
      <c r="E144" s="22" t="s">
        <v>3</v>
      </c>
      <c r="F144" s="21" t="s">
        <v>1</v>
      </c>
      <c r="G144" s="20" t="s">
        <v>2</v>
      </c>
      <c r="H144" s="19" t="s">
        <v>3</v>
      </c>
      <c r="I144" s="387" t="s">
        <v>7</v>
      </c>
      <c r="J144" s="368"/>
    </row>
    <row r="145" spans="1:10" ht="13.5" thickBot="1">
      <c r="A145" s="18" t="str">
        <f aca="true" t="shared" si="29" ref="A145:A154">A6</f>
        <v>CHAUMONT CHAMPAGNE</v>
      </c>
      <c r="B145" s="17">
        <f aca="true" t="shared" si="30" ref="B145:B150">B48</f>
        <v>31</v>
      </c>
      <c r="C145" s="16">
        <f>B129+E129+H129+B142</f>
        <v>500</v>
      </c>
      <c r="D145" s="15">
        <f>C129+F129+I129+C142</f>
        <v>0</v>
      </c>
      <c r="E145" s="14">
        <f>D129+G129+J129+D142</f>
        <v>0</v>
      </c>
      <c r="F145" s="13">
        <f aca="true" t="shared" si="31" ref="F145:F155">IF($B145=0,"",C145/$B145)</f>
        <v>16.129032258064516</v>
      </c>
      <c r="G145" s="13">
        <f aca="true" t="shared" si="32" ref="G145:G155">IF($B145=0,"",D145/$B145)</f>
        <v>0</v>
      </c>
      <c r="H145" s="12">
        <f aca="true" t="shared" si="33" ref="H145:H155">IF($B145=0,"",E145/$B145)</f>
        <v>0</v>
      </c>
      <c r="I145" s="374">
        <f aca="true" t="shared" si="34" ref="I145:I154">C145+D145</f>
        <v>500</v>
      </c>
      <c r="J145" s="375"/>
    </row>
    <row r="146" spans="1:10" ht="13.5" thickBot="1">
      <c r="A146" s="18" t="str">
        <f t="shared" si="29"/>
        <v>CHAUMONT DONJON</v>
      </c>
      <c r="B146" s="17">
        <f t="shared" si="30"/>
        <v>20</v>
      </c>
      <c r="C146" s="16">
        <f aca="true" t="shared" si="35" ref="C146:C154">B130+E130+H130</f>
        <v>900</v>
      </c>
      <c r="D146" s="15">
        <f aca="true" t="shared" si="36" ref="D146:D154">C130+F130+I130</f>
        <v>0</v>
      </c>
      <c r="E146" s="14">
        <f aca="true" t="shared" si="37" ref="E146:E154">D130+G130+J130</f>
        <v>0</v>
      </c>
      <c r="F146" s="13">
        <f t="shared" si="31"/>
        <v>45</v>
      </c>
      <c r="G146" s="13">
        <f t="shared" si="32"/>
        <v>0</v>
      </c>
      <c r="H146" s="12">
        <f t="shared" si="33"/>
        <v>0</v>
      </c>
      <c r="I146" s="374">
        <f t="shared" si="34"/>
        <v>900</v>
      </c>
      <c r="J146" s="375"/>
    </row>
    <row r="147" spans="1:10" ht="13.5" thickBot="1">
      <c r="A147" s="18" t="str">
        <f t="shared" si="29"/>
        <v>SAINT DIZIER 2000</v>
      </c>
      <c r="B147" s="17">
        <f t="shared" si="30"/>
        <v>23</v>
      </c>
      <c r="C147" s="16">
        <f t="shared" si="35"/>
        <v>1800</v>
      </c>
      <c r="D147" s="15">
        <f t="shared" si="36"/>
        <v>13335</v>
      </c>
      <c r="E147" s="14">
        <f t="shared" si="37"/>
        <v>156</v>
      </c>
      <c r="F147" s="13">
        <f t="shared" si="31"/>
        <v>78.26086956521739</v>
      </c>
      <c r="G147" s="13">
        <f t="shared" si="32"/>
        <v>579.7826086956521</v>
      </c>
      <c r="H147" s="12">
        <f t="shared" si="33"/>
        <v>6.782608695652174</v>
      </c>
      <c r="I147" s="374">
        <f t="shared" si="34"/>
        <v>15135</v>
      </c>
      <c r="J147" s="375"/>
    </row>
    <row r="148" spans="1:10" ht="13.5" thickBot="1">
      <c r="A148" s="18" t="str">
        <f t="shared" si="29"/>
        <v>SAINT DIZIER GRAND DER</v>
      </c>
      <c r="B148" s="17">
        <f t="shared" si="30"/>
        <v>0</v>
      </c>
      <c r="C148" s="16">
        <f t="shared" si="35"/>
        <v>0</v>
      </c>
      <c r="D148" s="15">
        <f t="shared" si="36"/>
        <v>0</v>
      </c>
      <c r="E148" s="14">
        <f t="shared" si="37"/>
        <v>0</v>
      </c>
      <c r="F148" s="13">
        <f t="shared" si="31"/>
      </c>
      <c r="G148" s="13">
        <f t="shared" si="32"/>
      </c>
      <c r="H148" s="12">
        <f t="shared" si="33"/>
      </c>
      <c r="I148" s="374">
        <f t="shared" si="34"/>
        <v>0</v>
      </c>
      <c r="J148" s="375"/>
    </row>
    <row r="149" spans="1:10" ht="13.5" thickBot="1">
      <c r="A149" s="18" t="str">
        <f t="shared" si="29"/>
        <v>Club 5</v>
      </c>
      <c r="B149" s="17">
        <f t="shared" si="30"/>
        <v>0</v>
      </c>
      <c r="C149" s="16">
        <f t="shared" si="35"/>
        <v>0</v>
      </c>
      <c r="D149" s="15">
        <f t="shared" si="36"/>
        <v>0</v>
      </c>
      <c r="E149" s="14">
        <f t="shared" si="37"/>
        <v>0</v>
      </c>
      <c r="F149" s="13">
        <f t="shared" si="31"/>
      </c>
      <c r="G149" s="13">
        <f t="shared" si="32"/>
      </c>
      <c r="H149" s="12">
        <f t="shared" si="33"/>
      </c>
      <c r="I149" s="374">
        <f t="shared" si="34"/>
        <v>0</v>
      </c>
      <c r="J149" s="375"/>
    </row>
    <row r="150" spans="1:10" ht="13.5" thickBot="1">
      <c r="A150" s="18" t="str">
        <f t="shared" si="29"/>
        <v>Club 6</v>
      </c>
      <c r="B150" s="17">
        <f t="shared" si="30"/>
        <v>0</v>
      </c>
      <c r="C150" s="16">
        <f t="shared" si="35"/>
        <v>0</v>
      </c>
      <c r="D150" s="15">
        <f t="shared" si="36"/>
        <v>0</v>
      </c>
      <c r="E150" s="14">
        <f t="shared" si="37"/>
        <v>0</v>
      </c>
      <c r="F150" s="13">
        <f t="shared" si="31"/>
      </c>
      <c r="G150" s="13">
        <f t="shared" si="32"/>
      </c>
      <c r="H150" s="12">
        <f t="shared" si="33"/>
      </c>
      <c r="I150" s="374">
        <f t="shared" si="34"/>
        <v>0</v>
      </c>
      <c r="J150" s="375"/>
    </row>
    <row r="151" spans="1:10" ht="13.5" thickBot="1">
      <c r="A151" s="18" t="str">
        <f t="shared" si="29"/>
        <v>Club 7</v>
      </c>
      <c r="B151" s="17">
        <f>B54</f>
        <v>0</v>
      </c>
      <c r="C151" s="16">
        <f t="shared" si="35"/>
        <v>0</v>
      </c>
      <c r="D151" s="15">
        <f t="shared" si="36"/>
        <v>0</v>
      </c>
      <c r="E151" s="14">
        <f t="shared" si="37"/>
        <v>0</v>
      </c>
      <c r="F151" s="13">
        <f t="shared" si="31"/>
      </c>
      <c r="G151" s="13">
        <f t="shared" si="32"/>
      </c>
      <c r="H151" s="12">
        <f t="shared" si="33"/>
      </c>
      <c r="I151" s="374">
        <f t="shared" si="34"/>
        <v>0</v>
      </c>
      <c r="J151" s="375"/>
    </row>
    <row r="152" spans="1:10" ht="13.5" thickBot="1">
      <c r="A152" s="18" t="str">
        <f t="shared" si="29"/>
        <v>Club 8</v>
      </c>
      <c r="B152" s="17">
        <f>B55</f>
        <v>0</v>
      </c>
      <c r="C152" s="16">
        <f t="shared" si="35"/>
        <v>0</v>
      </c>
      <c r="D152" s="15">
        <f t="shared" si="36"/>
        <v>0</v>
      </c>
      <c r="E152" s="14">
        <f t="shared" si="37"/>
        <v>0</v>
      </c>
      <c r="F152" s="13">
        <f t="shared" si="31"/>
      </c>
      <c r="G152" s="13">
        <f t="shared" si="32"/>
      </c>
      <c r="H152" s="12">
        <f t="shared" si="33"/>
      </c>
      <c r="I152" s="374">
        <f t="shared" si="34"/>
        <v>0</v>
      </c>
      <c r="J152" s="375"/>
    </row>
    <row r="153" spans="1:10" ht="13.5" thickBot="1">
      <c r="A153" s="18" t="str">
        <f t="shared" si="29"/>
        <v>Club 9</v>
      </c>
      <c r="B153" s="17">
        <f>B56</f>
        <v>0</v>
      </c>
      <c r="C153" s="16">
        <f t="shared" si="35"/>
        <v>0</v>
      </c>
      <c r="D153" s="15">
        <f t="shared" si="36"/>
        <v>0</v>
      </c>
      <c r="E153" s="14">
        <f t="shared" si="37"/>
        <v>0</v>
      </c>
      <c r="F153" s="13">
        <f t="shared" si="31"/>
      </c>
      <c r="G153" s="13">
        <f t="shared" si="32"/>
      </c>
      <c r="H153" s="12">
        <f t="shared" si="33"/>
      </c>
      <c r="I153" s="374">
        <f t="shared" si="34"/>
        <v>0</v>
      </c>
      <c r="J153" s="375"/>
    </row>
    <row r="154" spans="1:10" ht="13.5" thickBot="1">
      <c r="A154" s="18" t="str">
        <f t="shared" si="29"/>
        <v>Club 10</v>
      </c>
      <c r="B154" s="17">
        <f>B57</f>
        <v>0</v>
      </c>
      <c r="C154" s="16">
        <f t="shared" si="35"/>
        <v>0</v>
      </c>
      <c r="D154" s="15">
        <f t="shared" si="36"/>
        <v>0</v>
      </c>
      <c r="E154" s="14">
        <f t="shared" si="37"/>
        <v>0</v>
      </c>
      <c r="F154" s="13">
        <f t="shared" si="31"/>
      </c>
      <c r="G154" s="13">
        <f t="shared" si="32"/>
      </c>
      <c r="H154" s="12">
        <f t="shared" si="33"/>
      </c>
      <c r="I154" s="374">
        <f t="shared" si="34"/>
        <v>0</v>
      </c>
      <c r="J154" s="375"/>
    </row>
    <row r="155" spans="1:10" ht="13.5" thickBot="1">
      <c r="A155" s="34" t="s">
        <v>4</v>
      </c>
      <c r="B155" s="10">
        <f>SUM(B145:B154)</f>
        <v>74</v>
      </c>
      <c r="C155" s="33">
        <f>SUM(C145:C154)</f>
        <v>3200</v>
      </c>
      <c r="D155" s="32">
        <f>SUM(D145:D154)</f>
        <v>13335</v>
      </c>
      <c r="E155" s="31">
        <f>SUM(E145:E154)</f>
        <v>156</v>
      </c>
      <c r="F155" s="6">
        <f t="shared" si="31"/>
        <v>43.24324324324324</v>
      </c>
      <c r="G155" s="6">
        <f t="shared" si="32"/>
        <v>180.2027027027027</v>
      </c>
      <c r="H155" s="5">
        <f t="shared" si="33"/>
        <v>2.108108108108108</v>
      </c>
      <c r="I155" s="378">
        <f>SUM(I145:J154)</f>
        <v>16535</v>
      </c>
      <c r="J155" s="379"/>
    </row>
    <row r="156" spans="1:10" ht="12.75">
      <c r="A156" s="26"/>
      <c r="B156" s="26"/>
      <c r="C156" s="26"/>
      <c r="D156" s="26"/>
      <c r="E156" s="26"/>
      <c r="F156" s="27"/>
      <c r="G156" s="27"/>
      <c r="H156" s="27"/>
      <c r="I156" s="26"/>
      <c r="J156" s="26"/>
    </row>
    <row r="157" spans="1:10" ht="12.75">
      <c r="A157" s="26"/>
      <c r="B157" s="26"/>
      <c r="C157" s="26"/>
      <c r="D157" s="26"/>
      <c r="E157" s="26"/>
      <c r="F157" s="27"/>
      <c r="G157" s="27"/>
      <c r="H157" s="27"/>
      <c r="I157" s="26"/>
      <c r="J157" s="26"/>
    </row>
    <row r="158" spans="1:10" ht="18" customHeight="1">
      <c r="A158" s="30" t="str">
        <f>A2</f>
        <v>ZONE 22</v>
      </c>
      <c r="B158" s="397" t="s">
        <v>68</v>
      </c>
      <c r="C158" s="397"/>
      <c r="D158" s="397"/>
      <c r="E158" s="397"/>
      <c r="F158" s="397"/>
      <c r="G158" s="397"/>
      <c r="H158" s="397"/>
      <c r="I158" s="397"/>
      <c r="J158" s="397"/>
    </row>
    <row r="159" spans="1:10" ht="12.75">
      <c r="A159" s="399" t="s">
        <v>0</v>
      </c>
      <c r="B159" s="401" t="s">
        <v>3</v>
      </c>
      <c r="C159" s="26"/>
      <c r="D159" s="26"/>
      <c r="E159" s="26"/>
      <c r="F159" s="27"/>
      <c r="G159" s="27"/>
      <c r="H159" s="27"/>
      <c r="I159" s="26"/>
      <c r="J159" s="26"/>
    </row>
    <row r="160" spans="1:10" ht="12.75">
      <c r="A160" s="400"/>
      <c r="B160" s="402"/>
      <c r="C160" s="26"/>
      <c r="D160" s="26"/>
      <c r="E160" s="26"/>
      <c r="F160" s="27"/>
      <c r="G160" s="27"/>
      <c r="H160" s="27"/>
      <c r="I160" s="26"/>
      <c r="J160" s="26"/>
    </row>
    <row r="161" spans="1:10" ht="12.75">
      <c r="A161" s="298" t="str">
        <f aca="true" t="shared" si="38" ref="A161:A170">(A6)</f>
        <v>CHAUMONT CHAMPAGNE</v>
      </c>
      <c r="B161" s="29"/>
      <c r="C161" s="26"/>
      <c r="D161" s="26"/>
      <c r="E161" s="26"/>
      <c r="F161" s="27"/>
      <c r="G161" s="27"/>
      <c r="H161" s="27"/>
      <c r="I161" s="26"/>
      <c r="J161" s="26"/>
    </row>
    <row r="162" spans="1:10" ht="12.75">
      <c r="A162" s="298" t="str">
        <f t="shared" si="38"/>
        <v>CHAUMONT DONJON</v>
      </c>
      <c r="B162" s="29"/>
      <c r="C162" s="26"/>
      <c r="D162" s="26"/>
      <c r="E162" s="26"/>
      <c r="F162" s="27"/>
      <c r="G162" s="27"/>
      <c r="H162" s="27"/>
      <c r="I162" s="26"/>
      <c r="J162" s="26"/>
    </row>
    <row r="163" spans="1:10" ht="12.75">
      <c r="A163" s="298" t="str">
        <f t="shared" si="38"/>
        <v>SAINT DIZIER 2000</v>
      </c>
      <c r="B163" s="29"/>
      <c r="C163" s="26"/>
      <c r="D163" s="26"/>
      <c r="E163" s="26"/>
      <c r="F163" s="27"/>
      <c r="G163" s="27"/>
      <c r="H163" s="27"/>
      <c r="I163" s="26"/>
      <c r="J163" s="26"/>
    </row>
    <row r="164" spans="1:10" ht="12.75">
      <c r="A164" s="298" t="str">
        <f t="shared" si="38"/>
        <v>SAINT DIZIER GRAND DER</v>
      </c>
      <c r="B164" s="29"/>
      <c r="C164" s="26"/>
      <c r="D164" s="26"/>
      <c r="E164" s="26"/>
      <c r="F164" s="27"/>
      <c r="G164" s="27"/>
      <c r="H164" s="27"/>
      <c r="I164" s="26"/>
      <c r="J164" s="26"/>
    </row>
    <row r="165" spans="1:10" ht="12.75">
      <c r="A165" s="298" t="str">
        <f t="shared" si="38"/>
        <v>Club 5</v>
      </c>
      <c r="B165" s="29"/>
      <c r="C165" s="26"/>
      <c r="D165" s="26"/>
      <c r="E165" s="26"/>
      <c r="F165" s="27"/>
      <c r="G165" s="27"/>
      <c r="H165" s="27"/>
      <c r="I165" s="26"/>
      <c r="J165" s="26"/>
    </row>
    <row r="166" spans="1:10" ht="12.75">
      <c r="A166" s="298" t="str">
        <f t="shared" si="38"/>
        <v>Club 6</v>
      </c>
      <c r="B166" s="29"/>
      <c r="C166" s="26"/>
      <c r="D166" s="26"/>
      <c r="E166" s="26"/>
      <c r="F166" s="27"/>
      <c r="G166" s="27"/>
      <c r="H166" s="27"/>
      <c r="I166" s="26"/>
      <c r="J166" s="26"/>
    </row>
    <row r="167" spans="1:10" ht="12.75">
      <c r="A167" s="298" t="str">
        <f t="shared" si="38"/>
        <v>Club 7</v>
      </c>
      <c r="B167" s="29"/>
      <c r="C167" s="26"/>
      <c r="D167" s="26"/>
      <c r="E167" s="26"/>
      <c r="F167" s="27"/>
      <c r="G167" s="27"/>
      <c r="H167" s="27"/>
      <c r="I167" s="26"/>
      <c r="J167" s="26"/>
    </row>
    <row r="168" spans="1:10" ht="12.75">
      <c r="A168" s="298" t="str">
        <f t="shared" si="38"/>
        <v>Club 8</v>
      </c>
      <c r="B168" s="29"/>
      <c r="C168" s="26"/>
      <c r="D168" s="26"/>
      <c r="E168" s="26"/>
      <c r="F168" s="27"/>
      <c r="G168" s="27"/>
      <c r="H168" s="27"/>
      <c r="I168" s="26"/>
      <c r="J168" s="26"/>
    </row>
    <row r="169" spans="1:10" ht="12.75">
      <c r="A169" s="298" t="str">
        <f t="shared" si="38"/>
        <v>Club 9</v>
      </c>
      <c r="B169" s="29"/>
      <c r="C169" s="26"/>
      <c r="D169" s="26"/>
      <c r="E169" s="26"/>
      <c r="F169" s="27"/>
      <c r="G169" s="27"/>
      <c r="H169" s="27"/>
      <c r="I169" s="26"/>
      <c r="J169" s="26"/>
    </row>
    <row r="170" spans="1:10" ht="13.5" thickBot="1">
      <c r="A170" s="299" t="str">
        <f t="shared" si="38"/>
        <v>Club 10</v>
      </c>
      <c r="B170" s="28"/>
      <c r="C170" s="26"/>
      <c r="D170" s="26"/>
      <c r="E170" s="26"/>
      <c r="F170" s="27"/>
      <c r="G170" s="27"/>
      <c r="H170" s="27"/>
      <c r="I170" s="26"/>
      <c r="J170" s="26"/>
    </row>
    <row r="171" spans="1:2" ht="17.25" customHeight="1" thickBot="1">
      <c r="A171" s="25" t="s">
        <v>69</v>
      </c>
      <c r="B171" s="10">
        <f>SUM(B161:B170)</f>
        <v>0</v>
      </c>
    </row>
    <row r="172" spans="1:10" ht="20.25" customHeight="1" thickBot="1">
      <c r="A172" s="398" t="s">
        <v>40</v>
      </c>
      <c r="B172" s="398"/>
      <c r="C172" s="398"/>
      <c r="D172" s="398"/>
      <c r="E172" s="398"/>
      <c r="F172" s="398"/>
      <c r="G172" s="398"/>
      <c r="H172" s="398"/>
      <c r="I172" s="398"/>
      <c r="J172" s="398"/>
    </row>
    <row r="173" spans="1:10" ht="12.75" customHeight="1">
      <c r="A173" s="24" t="s">
        <v>0</v>
      </c>
      <c r="B173" s="365" t="s">
        <v>76</v>
      </c>
      <c r="C173" s="360" t="s">
        <v>5</v>
      </c>
      <c r="D173" s="361"/>
      <c r="E173" s="362"/>
      <c r="F173" s="360" t="s">
        <v>6</v>
      </c>
      <c r="G173" s="361"/>
      <c r="H173" s="362"/>
      <c r="I173" s="386" t="s">
        <v>5</v>
      </c>
      <c r="J173" s="364"/>
    </row>
    <row r="174" spans="1:10" ht="13.5" customHeight="1" thickBot="1">
      <c r="A174" s="23"/>
      <c r="B174" s="366"/>
      <c r="C174" s="20" t="s">
        <v>1</v>
      </c>
      <c r="D174" s="20" t="s">
        <v>2</v>
      </c>
      <c r="E174" s="22" t="s">
        <v>3</v>
      </c>
      <c r="F174" s="21" t="s">
        <v>1</v>
      </c>
      <c r="G174" s="20" t="s">
        <v>2</v>
      </c>
      <c r="H174" s="19" t="s">
        <v>3</v>
      </c>
      <c r="I174" s="387" t="s">
        <v>7</v>
      </c>
      <c r="J174" s="368"/>
    </row>
    <row r="175" spans="1:10" ht="13.5" thickBot="1">
      <c r="A175" s="18" t="str">
        <f aca="true" t="shared" si="39" ref="A175:A184">A6</f>
        <v>CHAUMONT CHAMPAGNE</v>
      </c>
      <c r="B175" s="17">
        <f aca="true" t="shared" si="40" ref="B175:B184">B48</f>
        <v>31</v>
      </c>
      <c r="C175" s="16">
        <f aca="true" t="shared" si="41" ref="C175:D184">C48+C98+C145</f>
        <v>37134</v>
      </c>
      <c r="D175" s="15">
        <f t="shared" si="41"/>
        <v>0</v>
      </c>
      <c r="E175" s="14">
        <f aca="true" t="shared" si="42" ref="E175:E184">E48+E98+E145+B161</f>
        <v>252</v>
      </c>
      <c r="F175" s="13">
        <f aca="true" t="shared" si="43" ref="F175:F185">IF($B175=0,"",C175/$B175)</f>
        <v>1197.8709677419354</v>
      </c>
      <c r="G175" s="13">
        <f aca="true" t="shared" si="44" ref="G175:G185">IF($B175=0,"",D175/$B175)</f>
        <v>0</v>
      </c>
      <c r="H175" s="12">
        <f aca="true" t="shared" si="45" ref="H175:H185">IF($B175=0,"",E175/$B175)</f>
        <v>8.129032258064516</v>
      </c>
      <c r="I175" s="374">
        <f aca="true" t="shared" si="46" ref="I175:I184">C175+D175</f>
        <v>37134</v>
      </c>
      <c r="J175" s="375"/>
    </row>
    <row r="176" spans="1:10" ht="13.5" thickBot="1">
      <c r="A176" s="18" t="str">
        <f t="shared" si="39"/>
        <v>CHAUMONT DONJON</v>
      </c>
      <c r="B176" s="17">
        <f t="shared" si="40"/>
        <v>20</v>
      </c>
      <c r="C176" s="16">
        <f t="shared" si="41"/>
        <v>4971</v>
      </c>
      <c r="D176" s="15">
        <f t="shared" si="41"/>
        <v>0</v>
      </c>
      <c r="E176" s="14">
        <f t="shared" si="42"/>
        <v>680</v>
      </c>
      <c r="F176" s="13">
        <f t="shared" si="43"/>
        <v>248.55</v>
      </c>
      <c r="G176" s="13">
        <f t="shared" si="44"/>
        <v>0</v>
      </c>
      <c r="H176" s="12">
        <f t="shared" si="45"/>
        <v>34</v>
      </c>
      <c r="I176" s="374">
        <f t="shared" si="46"/>
        <v>4971</v>
      </c>
      <c r="J176" s="375"/>
    </row>
    <row r="177" spans="1:10" ht="13.5" thickBot="1">
      <c r="A177" s="18" t="str">
        <f t="shared" si="39"/>
        <v>SAINT DIZIER 2000</v>
      </c>
      <c r="B177" s="17">
        <f t="shared" si="40"/>
        <v>23</v>
      </c>
      <c r="C177" s="16">
        <f t="shared" si="41"/>
        <v>11701</v>
      </c>
      <c r="D177" s="15">
        <f t="shared" si="41"/>
        <v>13335</v>
      </c>
      <c r="E177" s="14">
        <f t="shared" si="42"/>
        <v>1487</v>
      </c>
      <c r="F177" s="13">
        <f t="shared" si="43"/>
        <v>508.7391304347826</v>
      </c>
      <c r="G177" s="13">
        <f t="shared" si="44"/>
        <v>579.7826086956521</v>
      </c>
      <c r="H177" s="12">
        <f t="shared" si="45"/>
        <v>64.65217391304348</v>
      </c>
      <c r="I177" s="374">
        <f t="shared" si="46"/>
        <v>25036</v>
      </c>
      <c r="J177" s="375"/>
    </row>
    <row r="178" spans="1:10" ht="13.5" thickBot="1">
      <c r="A178" s="18" t="str">
        <f t="shared" si="39"/>
        <v>SAINT DIZIER GRAND DER</v>
      </c>
      <c r="B178" s="17">
        <f t="shared" si="40"/>
        <v>0</v>
      </c>
      <c r="C178" s="16">
        <f t="shared" si="41"/>
        <v>0</v>
      </c>
      <c r="D178" s="15">
        <f t="shared" si="41"/>
        <v>0</v>
      </c>
      <c r="E178" s="14">
        <f t="shared" si="42"/>
        <v>0</v>
      </c>
      <c r="F178" s="13">
        <f t="shared" si="43"/>
      </c>
      <c r="G178" s="13">
        <f t="shared" si="44"/>
      </c>
      <c r="H178" s="12">
        <f t="shared" si="45"/>
      </c>
      <c r="I178" s="374">
        <f t="shared" si="46"/>
        <v>0</v>
      </c>
      <c r="J178" s="375"/>
    </row>
    <row r="179" spans="1:10" ht="13.5" thickBot="1">
      <c r="A179" s="18" t="str">
        <f t="shared" si="39"/>
        <v>Club 5</v>
      </c>
      <c r="B179" s="17">
        <f t="shared" si="40"/>
        <v>0</v>
      </c>
      <c r="C179" s="16">
        <f t="shared" si="41"/>
        <v>0</v>
      </c>
      <c r="D179" s="15">
        <f t="shared" si="41"/>
        <v>0</v>
      </c>
      <c r="E179" s="14">
        <f t="shared" si="42"/>
        <v>0</v>
      </c>
      <c r="F179" s="13">
        <f t="shared" si="43"/>
      </c>
      <c r="G179" s="13">
        <f t="shared" si="44"/>
      </c>
      <c r="H179" s="12">
        <f t="shared" si="45"/>
      </c>
      <c r="I179" s="374">
        <f t="shared" si="46"/>
        <v>0</v>
      </c>
      <c r="J179" s="375"/>
    </row>
    <row r="180" spans="1:10" ht="13.5" thickBot="1">
      <c r="A180" s="18" t="str">
        <f t="shared" si="39"/>
        <v>Club 6</v>
      </c>
      <c r="B180" s="17">
        <f t="shared" si="40"/>
        <v>0</v>
      </c>
      <c r="C180" s="16">
        <f t="shared" si="41"/>
        <v>0</v>
      </c>
      <c r="D180" s="15">
        <f t="shared" si="41"/>
        <v>0</v>
      </c>
      <c r="E180" s="14">
        <f t="shared" si="42"/>
        <v>0</v>
      </c>
      <c r="F180" s="13">
        <f t="shared" si="43"/>
      </c>
      <c r="G180" s="13">
        <f t="shared" si="44"/>
      </c>
      <c r="H180" s="12">
        <f t="shared" si="45"/>
      </c>
      <c r="I180" s="374">
        <f t="shared" si="46"/>
        <v>0</v>
      </c>
      <c r="J180" s="375"/>
    </row>
    <row r="181" spans="1:10" ht="13.5" thickBot="1">
      <c r="A181" s="18" t="str">
        <f t="shared" si="39"/>
        <v>Club 7</v>
      </c>
      <c r="B181" s="17">
        <f t="shared" si="40"/>
        <v>0</v>
      </c>
      <c r="C181" s="16">
        <f t="shared" si="41"/>
        <v>0</v>
      </c>
      <c r="D181" s="15">
        <f t="shared" si="41"/>
        <v>0</v>
      </c>
      <c r="E181" s="14">
        <f t="shared" si="42"/>
        <v>0</v>
      </c>
      <c r="F181" s="13">
        <f t="shared" si="43"/>
      </c>
      <c r="G181" s="13">
        <f t="shared" si="44"/>
      </c>
      <c r="H181" s="12">
        <f t="shared" si="45"/>
      </c>
      <c r="I181" s="374">
        <f t="shared" si="46"/>
        <v>0</v>
      </c>
      <c r="J181" s="375"/>
    </row>
    <row r="182" spans="1:10" ht="13.5" thickBot="1">
      <c r="A182" s="18" t="str">
        <f t="shared" si="39"/>
        <v>Club 8</v>
      </c>
      <c r="B182" s="17">
        <f t="shared" si="40"/>
        <v>0</v>
      </c>
      <c r="C182" s="16">
        <f t="shared" si="41"/>
        <v>0</v>
      </c>
      <c r="D182" s="15">
        <f t="shared" si="41"/>
        <v>0</v>
      </c>
      <c r="E182" s="14">
        <f t="shared" si="42"/>
        <v>0</v>
      </c>
      <c r="F182" s="13">
        <f t="shared" si="43"/>
      </c>
      <c r="G182" s="13">
        <f t="shared" si="44"/>
      </c>
      <c r="H182" s="12">
        <f t="shared" si="45"/>
      </c>
      <c r="I182" s="374">
        <f t="shared" si="46"/>
        <v>0</v>
      </c>
      <c r="J182" s="375"/>
    </row>
    <row r="183" spans="1:10" ht="13.5" thickBot="1">
      <c r="A183" s="18" t="str">
        <f t="shared" si="39"/>
        <v>Club 9</v>
      </c>
      <c r="B183" s="17">
        <f t="shared" si="40"/>
        <v>0</v>
      </c>
      <c r="C183" s="16">
        <f t="shared" si="41"/>
        <v>0</v>
      </c>
      <c r="D183" s="15">
        <f t="shared" si="41"/>
        <v>0</v>
      </c>
      <c r="E183" s="14">
        <f t="shared" si="42"/>
        <v>0</v>
      </c>
      <c r="F183" s="13">
        <f t="shared" si="43"/>
      </c>
      <c r="G183" s="13">
        <f t="shared" si="44"/>
      </c>
      <c r="H183" s="12">
        <f t="shared" si="45"/>
      </c>
      <c r="I183" s="374">
        <f t="shared" si="46"/>
        <v>0</v>
      </c>
      <c r="J183" s="375"/>
    </row>
    <row r="184" spans="1:10" ht="13.5" thickBot="1">
      <c r="A184" s="18" t="str">
        <f t="shared" si="39"/>
        <v>Club 10</v>
      </c>
      <c r="B184" s="17">
        <f t="shared" si="40"/>
        <v>0</v>
      </c>
      <c r="C184" s="16">
        <f t="shared" si="41"/>
        <v>0</v>
      </c>
      <c r="D184" s="15">
        <f t="shared" si="41"/>
        <v>0</v>
      </c>
      <c r="E184" s="14">
        <f t="shared" si="42"/>
        <v>0</v>
      </c>
      <c r="F184" s="13">
        <f t="shared" si="43"/>
      </c>
      <c r="G184" s="13">
        <f t="shared" si="44"/>
      </c>
      <c r="H184" s="12">
        <f t="shared" si="45"/>
      </c>
      <c r="I184" s="374">
        <f t="shared" si="46"/>
        <v>0</v>
      </c>
      <c r="J184" s="375"/>
    </row>
    <row r="185" spans="1:10" s="4" customFormat="1" ht="16.5" thickBot="1">
      <c r="A185" s="11" t="s">
        <v>4</v>
      </c>
      <c r="B185" s="10">
        <f>SUM(B175:B184)</f>
        <v>74</v>
      </c>
      <c r="C185" s="9">
        <f>SUM(C175:C184)</f>
        <v>53806</v>
      </c>
      <c r="D185" s="8">
        <f>SUM(D175:D184)</f>
        <v>13335</v>
      </c>
      <c r="E185" s="7">
        <f>SUM(E175:E184)</f>
        <v>2419</v>
      </c>
      <c r="F185" s="6">
        <f t="shared" si="43"/>
        <v>727.1081081081081</v>
      </c>
      <c r="G185" s="6">
        <f t="shared" si="44"/>
        <v>180.2027027027027</v>
      </c>
      <c r="H185" s="5">
        <f t="shared" si="45"/>
        <v>32.689189189189186</v>
      </c>
      <c r="I185" s="378">
        <f>SUM(I175:J184)</f>
        <v>67141</v>
      </c>
      <c r="J185" s="379"/>
    </row>
    <row r="215" ht="61.5" customHeight="1"/>
    <row r="217" ht="9" customHeight="1"/>
  </sheetData>
  <sheetProtection password="CAC7" sheet="1" objects="1" scenarios="1"/>
  <mergeCells count="103">
    <mergeCell ref="I184:J184"/>
    <mergeCell ref="C173:E173"/>
    <mergeCell ref="I183:J183"/>
    <mergeCell ref="I185:J185"/>
    <mergeCell ref="I175:J175"/>
    <mergeCell ref="I176:J176"/>
    <mergeCell ref="I177:J177"/>
    <mergeCell ref="I178:J178"/>
    <mergeCell ref="I179:J179"/>
    <mergeCell ref="I180:J180"/>
    <mergeCell ref="I181:J181"/>
    <mergeCell ref="F143:H143"/>
    <mergeCell ref="I146:J146"/>
    <mergeCell ref="I182:J182"/>
    <mergeCell ref="B173:B174"/>
    <mergeCell ref="B159:B160"/>
    <mergeCell ref="I174:J174"/>
    <mergeCell ref="F173:H173"/>
    <mergeCell ref="A172:J172"/>
    <mergeCell ref="A159:A160"/>
    <mergeCell ref="I173:J173"/>
    <mergeCell ref="B158:J158"/>
    <mergeCell ref="I151:J151"/>
    <mergeCell ref="I152:J152"/>
    <mergeCell ref="I153:J153"/>
    <mergeCell ref="I155:J155"/>
    <mergeCell ref="I154:J154"/>
    <mergeCell ref="B125:J125"/>
    <mergeCell ref="H127:J127"/>
    <mergeCell ref="I143:J143"/>
    <mergeCell ref="I148:J148"/>
    <mergeCell ref="C143:E143"/>
    <mergeCell ref="I108:J108"/>
    <mergeCell ref="B127:D127"/>
    <mergeCell ref="B143:B144"/>
    <mergeCell ref="I147:J147"/>
    <mergeCell ref="I145:J145"/>
    <mergeCell ref="E127:G127"/>
    <mergeCell ref="I144:J144"/>
    <mergeCell ref="I149:J149"/>
    <mergeCell ref="I150:J150"/>
    <mergeCell ref="A67:A68"/>
    <mergeCell ref="A96:A97"/>
    <mergeCell ref="B96:B97"/>
    <mergeCell ref="C96:E96"/>
    <mergeCell ref="A81:A82"/>
    <mergeCell ref="E81:G81"/>
    <mergeCell ref="F96:H96"/>
    <mergeCell ref="B81:D81"/>
    <mergeCell ref="A123:A124"/>
    <mergeCell ref="B123:C123"/>
    <mergeCell ref="A110:A111"/>
    <mergeCell ref="E123:G123"/>
    <mergeCell ref="B110:D110"/>
    <mergeCell ref="B111:D111"/>
    <mergeCell ref="E124:G124"/>
    <mergeCell ref="B65:J65"/>
    <mergeCell ref="B67:D67"/>
    <mergeCell ref="I107:J107"/>
    <mergeCell ref="I105:J105"/>
    <mergeCell ref="I97:J97"/>
    <mergeCell ref="H67:J67"/>
    <mergeCell ref="H81:J81"/>
    <mergeCell ref="I106:J106"/>
    <mergeCell ref="I102:J102"/>
    <mergeCell ref="I101:J101"/>
    <mergeCell ref="I52:J52"/>
    <mergeCell ref="I55:J55"/>
    <mergeCell ref="I56:J56"/>
    <mergeCell ref="H123:J123"/>
    <mergeCell ref="I98:J98"/>
    <mergeCell ref="I96:J96"/>
    <mergeCell ref="I100:J100"/>
    <mergeCell ref="I103:J103"/>
    <mergeCell ref="I99:J99"/>
    <mergeCell ref="I104:J104"/>
    <mergeCell ref="I48:J48"/>
    <mergeCell ref="I47:J47"/>
    <mergeCell ref="I57:J57"/>
    <mergeCell ref="E67:G67"/>
    <mergeCell ref="I54:J54"/>
    <mergeCell ref="I49:J49"/>
    <mergeCell ref="I50:J50"/>
    <mergeCell ref="I51:J51"/>
    <mergeCell ref="I58:J58"/>
    <mergeCell ref="I53:J53"/>
    <mergeCell ref="A4:A5"/>
    <mergeCell ref="B4:D4"/>
    <mergeCell ref="A18:A19"/>
    <mergeCell ref="I46:J46"/>
    <mergeCell ref="A32:A33"/>
    <mergeCell ref="A46:A47"/>
    <mergeCell ref="B18:D18"/>
    <mergeCell ref="B32:D32"/>
    <mergeCell ref="E4:G4"/>
    <mergeCell ref="B46:B47"/>
    <mergeCell ref="B2:J2"/>
    <mergeCell ref="E18:G18"/>
    <mergeCell ref="H18:J18"/>
    <mergeCell ref="F46:H46"/>
    <mergeCell ref="E32:G32"/>
    <mergeCell ref="H4:J4"/>
    <mergeCell ref="C46:E46"/>
  </mergeCells>
  <printOptions/>
  <pageMargins left="0.3937007874015748" right="0.1968503937007874" top="0.7874015748031497" bottom="0.984251968503937" header="0.31496062992125984" footer="0.31496062992125984"/>
  <pageSetup horizontalDpi="600" verticalDpi="600" orientation="portrait" paperSize="9" scale="84" r:id="rId1"/>
  <headerFooter alignWithMargins="0">
    <oddHeader>&amp;CLivre Blanc 2017-2018
District Est</oddHeader>
    <oddFooter>&amp;C&amp;P/&amp;N</oddFooter>
  </headerFooter>
  <rowBreaks count="2" manualBreakCount="2">
    <brk id="60" max="255" man="1"/>
    <brk id="123" max="9" man="1"/>
  </rowBreaks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J185"/>
  <sheetViews>
    <sheetView workbookViewId="0" topLeftCell="A155">
      <selection activeCell="F160" sqref="F160"/>
    </sheetView>
  </sheetViews>
  <sheetFormatPr defaultColWidth="11.57421875" defaultRowHeight="12.75"/>
  <cols>
    <col min="1" max="1" width="30.7109375" style="3" customWidth="1"/>
    <col min="2" max="5" width="8.28125" style="3" customWidth="1"/>
    <col min="6" max="6" width="9.421875" style="3" customWidth="1"/>
    <col min="7" max="7" width="9.00390625" style="3" customWidth="1"/>
    <col min="8" max="10" width="8.28125" style="3" customWidth="1"/>
    <col min="11" max="16384" width="11.57421875" style="3" customWidth="1"/>
  </cols>
  <sheetData>
    <row r="1" ht="13.5" thickBot="1"/>
    <row r="2" spans="1:10" s="102" customFormat="1" ht="18.75" thickBot="1">
      <c r="A2" s="52" t="s">
        <v>49</v>
      </c>
      <c r="B2" s="354" t="s">
        <v>8</v>
      </c>
      <c r="C2" s="355"/>
      <c r="D2" s="355"/>
      <c r="E2" s="355"/>
      <c r="F2" s="355"/>
      <c r="G2" s="355"/>
      <c r="H2" s="355"/>
      <c r="I2" s="355"/>
      <c r="J2" s="356"/>
    </row>
    <row r="3" spans="2:10" ht="15.75" customHeight="1" thickBot="1"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372" t="s">
        <v>0</v>
      </c>
      <c r="B4" s="357" t="s">
        <v>39</v>
      </c>
      <c r="C4" s="358"/>
      <c r="D4" s="359"/>
      <c r="E4" s="357" t="s">
        <v>10</v>
      </c>
      <c r="F4" s="358"/>
      <c r="G4" s="359"/>
      <c r="H4" s="357" t="s">
        <v>13</v>
      </c>
      <c r="I4" s="358"/>
      <c r="J4" s="359"/>
    </row>
    <row r="5" spans="1:10" ht="13.5" thickBot="1">
      <c r="A5" s="373"/>
      <c r="B5" s="74" t="s">
        <v>1</v>
      </c>
      <c r="C5" s="71" t="s">
        <v>2</v>
      </c>
      <c r="D5" s="73" t="s">
        <v>3</v>
      </c>
      <c r="E5" s="72" t="s">
        <v>1</v>
      </c>
      <c r="F5" s="71" t="s">
        <v>2</v>
      </c>
      <c r="G5" s="70" t="s">
        <v>3</v>
      </c>
      <c r="H5" s="74" t="s">
        <v>1</v>
      </c>
      <c r="I5" s="71" t="s">
        <v>2</v>
      </c>
      <c r="J5" s="73" t="s">
        <v>3</v>
      </c>
    </row>
    <row r="6" spans="1:10" ht="13.5" thickBot="1">
      <c r="A6" s="101" t="s">
        <v>172</v>
      </c>
      <c r="B6" s="69"/>
      <c r="C6" s="68"/>
      <c r="D6" s="67">
        <v>30</v>
      </c>
      <c r="E6" s="69">
        <v>1396</v>
      </c>
      <c r="F6" s="68"/>
      <c r="G6" s="67">
        <v>600</v>
      </c>
      <c r="H6" s="69"/>
      <c r="I6" s="68"/>
      <c r="J6" s="67"/>
    </row>
    <row r="7" spans="1:10" ht="12.75">
      <c r="A7" s="300" t="s">
        <v>190</v>
      </c>
      <c r="B7" s="47"/>
      <c r="C7" s="66"/>
      <c r="D7" s="65"/>
      <c r="E7" s="47">
        <v>2700</v>
      </c>
      <c r="F7" s="66"/>
      <c r="G7" s="65">
        <v>340</v>
      </c>
      <c r="H7" s="47"/>
      <c r="I7" s="66"/>
      <c r="J7" s="65"/>
    </row>
    <row r="8" spans="1:10" ht="12.75">
      <c r="A8" s="300" t="s">
        <v>208</v>
      </c>
      <c r="B8" s="69">
        <v>3250</v>
      </c>
      <c r="C8" s="68">
        <v>932</v>
      </c>
      <c r="D8" s="67">
        <v>234</v>
      </c>
      <c r="E8" s="69">
        <v>4500</v>
      </c>
      <c r="F8" s="68">
        <v>1296</v>
      </c>
      <c r="G8" s="67">
        <v>325</v>
      </c>
      <c r="H8" s="69"/>
      <c r="I8" s="68"/>
      <c r="J8" s="90"/>
    </row>
    <row r="9" spans="1:10" ht="12.75">
      <c r="A9" s="300" t="s">
        <v>191</v>
      </c>
      <c r="B9" s="69">
        <v>2351</v>
      </c>
      <c r="C9" s="68">
        <v>300</v>
      </c>
      <c r="D9" s="67">
        <v>1320</v>
      </c>
      <c r="E9" s="69">
        <v>900</v>
      </c>
      <c r="F9" s="68"/>
      <c r="G9" s="67"/>
      <c r="H9" s="69">
        <v>180</v>
      </c>
      <c r="I9" s="68"/>
      <c r="J9" s="67"/>
    </row>
    <row r="10" spans="1:10" ht="12.75">
      <c r="A10" s="300" t="s">
        <v>175</v>
      </c>
      <c r="B10" s="69"/>
      <c r="C10" s="68"/>
      <c r="D10" s="67"/>
      <c r="E10" s="69">
        <v>6009</v>
      </c>
      <c r="F10" s="68"/>
      <c r="G10" s="67">
        <v>573</v>
      </c>
      <c r="H10" s="69"/>
      <c r="I10" s="68"/>
      <c r="J10" s="84"/>
    </row>
    <row r="11" spans="1:10" ht="12.75">
      <c r="A11" s="300" t="s">
        <v>55</v>
      </c>
      <c r="B11" s="69"/>
      <c r="C11" s="68"/>
      <c r="D11" s="67"/>
      <c r="E11" s="69"/>
      <c r="F11" s="68"/>
      <c r="G11" s="67"/>
      <c r="H11" s="69"/>
      <c r="I11" s="68"/>
      <c r="J11" s="90"/>
    </row>
    <row r="12" spans="1:10" ht="12.75">
      <c r="A12" s="100" t="s">
        <v>56</v>
      </c>
      <c r="B12" s="69"/>
      <c r="C12" s="68"/>
      <c r="D12" s="67"/>
      <c r="E12" s="69"/>
      <c r="F12" s="68"/>
      <c r="G12" s="67"/>
      <c r="H12" s="69"/>
      <c r="I12" s="68"/>
      <c r="J12" s="67"/>
    </row>
    <row r="13" spans="1:10" ht="12.75">
      <c r="A13" s="100" t="s">
        <v>57</v>
      </c>
      <c r="B13" s="69"/>
      <c r="C13" s="68"/>
      <c r="D13" s="67"/>
      <c r="E13" s="69"/>
      <c r="F13" s="68"/>
      <c r="G13" s="67"/>
      <c r="H13" s="69"/>
      <c r="I13" s="68"/>
      <c r="J13" s="67"/>
    </row>
    <row r="14" spans="1:10" ht="12.75">
      <c r="A14" s="100" t="s">
        <v>58</v>
      </c>
      <c r="B14" s="69"/>
      <c r="C14" s="68"/>
      <c r="D14" s="67"/>
      <c r="E14" s="69"/>
      <c r="F14" s="68"/>
      <c r="G14" s="67"/>
      <c r="H14" s="69"/>
      <c r="I14" s="68"/>
      <c r="J14" s="84"/>
    </row>
    <row r="15" spans="1:10" ht="13.5" thickBot="1">
      <c r="A15" s="100" t="s">
        <v>59</v>
      </c>
      <c r="B15" s="64"/>
      <c r="C15" s="63"/>
      <c r="D15" s="62"/>
      <c r="E15" s="64"/>
      <c r="F15" s="63"/>
      <c r="G15" s="62"/>
      <c r="H15" s="64"/>
      <c r="I15" s="63"/>
      <c r="J15" s="62"/>
    </row>
    <row r="16" spans="1:10" ht="13.5" thickBot="1">
      <c r="A16" s="10" t="s">
        <v>4</v>
      </c>
      <c r="B16" s="61">
        <f aca="true" t="shared" si="0" ref="B16:J16">SUM(B6:B15)</f>
        <v>5601</v>
      </c>
      <c r="C16" s="61">
        <f t="shared" si="0"/>
        <v>1232</v>
      </c>
      <c r="D16" s="61">
        <f t="shared" si="0"/>
        <v>1584</v>
      </c>
      <c r="E16" s="61">
        <f t="shared" si="0"/>
        <v>15505</v>
      </c>
      <c r="F16" s="61">
        <f t="shared" si="0"/>
        <v>1296</v>
      </c>
      <c r="G16" s="61">
        <f t="shared" si="0"/>
        <v>1838</v>
      </c>
      <c r="H16" s="61">
        <f t="shared" si="0"/>
        <v>180</v>
      </c>
      <c r="I16" s="61">
        <f t="shared" si="0"/>
        <v>0</v>
      </c>
      <c r="J16" s="61">
        <f t="shared" si="0"/>
        <v>0</v>
      </c>
    </row>
    <row r="17" ht="13.5" thickBot="1"/>
    <row r="18" spans="1:10" ht="13.5" thickBot="1">
      <c r="A18" s="372" t="s">
        <v>0</v>
      </c>
      <c r="B18" s="357" t="s">
        <v>12</v>
      </c>
      <c r="C18" s="358"/>
      <c r="D18" s="359"/>
      <c r="E18" s="357" t="s">
        <v>11</v>
      </c>
      <c r="F18" s="358"/>
      <c r="G18" s="359"/>
      <c r="H18" s="369" t="s">
        <v>41</v>
      </c>
      <c r="I18" s="370"/>
      <c r="J18" s="371"/>
    </row>
    <row r="19" spans="1:10" ht="13.5" thickBot="1">
      <c r="A19" s="373"/>
      <c r="B19" s="74" t="s">
        <v>1</v>
      </c>
      <c r="C19" s="71" t="s">
        <v>2</v>
      </c>
      <c r="D19" s="73" t="s">
        <v>3</v>
      </c>
      <c r="E19" s="72" t="s">
        <v>1</v>
      </c>
      <c r="F19" s="71" t="s">
        <v>2</v>
      </c>
      <c r="G19" s="70" t="s">
        <v>3</v>
      </c>
      <c r="H19" s="99" t="s">
        <v>1</v>
      </c>
      <c r="I19" s="98" t="s">
        <v>2</v>
      </c>
      <c r="J19" s="97" t="s">
        <v>3</v>
      </c>
    </row>
    <row r="20" spans="1:10" ht="13.5" thickBot="1">
      <c r="A20" s="96" t="str">
        <f aca="true" t="shared" si="1" ref="A20:A29">A6</f>
        <v>BAR LE DUC</v>
      </c>
      <c r="B20" s="69"/>
      <c r="C20" s="68"/>
      <c r="D20" s="67"/>
      <c r="E20" s="69"/>
      <c r="F20" s="68"/>
      <c r="G20" s="67"/>
      <c r="H20" s="69"/>
      <c r="I20" s="68"/>
      <c r="J20" s="67"/>
    </row>
    <row r="21" spans="1:10" ht="13.5" thickBot="1">
      <c r="A21" s="96" t="str">
        <f t="shared" si="1"/>
        <v>COMMERCY Val de Meuse</v>
      </c>
      <c r="B21" s="47"/>
      <c r="C21" s="66"/>
      <c r="D21" s="65"/>
      <c r="E21" s="47">
        <v>500</v>
      </c>
      <c r="F21" s="66"/>
      <c r="G21" s="65">
        <v>318</v>
      </c>
      <c r="H21" s="47"/>
      <c r="I21" s="66"/>
      <c r="J21" s="65"/>
    </row>
    <row r="22" spans="1:10" ht="13.5" thickBot="1">
      <c r="A22" s="96" t="str">
        <f t="shared" si="1"/>
        <v>SAINT MIHIEL LIGIER - RICHIER</v>
      </c>
      <c r="B22" s="92"/>
      <c r="C22" s="91"/>
      <c r="D22" s="90"/>
      <c r="E22" s="92">
        <v>1515</v>
      </c>
      <c r="F22" s="91">
        <v>417</v>
      </c>
      <c r="G22" s="90">
        <v>102</v>
      </c>
      <c r="H22" s="92">
        <v>1000</v>
      </c>
      <c r="I22" s="91">
        <v>299</v>
      </c>
      <c r="J22" s="90">
        <v>75</v>
      </c>
    </row>
    <row r="23" spans="1:10" ht="13.5" thickBot="1">
      <c r="A23" s="96" t="str">
        <f t="shared" si="1"/>
        <v>STENAY DUN SUR MEUSE</v>
      </c>
      <c r="B23" s="69"/>
      <c r="C23" s="68"/>
      <c r="D23" s="67"/>
      <c r="E23" s="69">
        <v>300</v>
      </c>
      <c r="F23" s="68"/>
      <c r="G23" s="67"/>
      <c r="H23" s="69"/>
      <c r="I23" s="68">
        <v>90</v>
      </c>
      <c r="J23" s="67"/>
    </row>
    <row r="24" spans="1:10" ht="13.5" thickBot="1">
      <c r="A24" s="96" t="str">
        <f t="shared" si="1"/>
        <v>VERDUN</v>
      </c>
      <c r="B24" s="86">
        <v>200</v>
      </c>
      <c r="C24" s="85"/>
      <c r="D24" s="84">
        <v>10</v>
      </c>
      <c r="E24" s="86"/>
      <c r="F24" s="85"/>
      <c r="G24" s="84"/>
      <c r="H24" s="86">
        <v>1100</v>
      </c>
      <c r="I24" s="85"/>
      <c r="J24" s="84">
        <v>30</v>
      </c>
    </row>
    <row r="25" spans="1:10" ht="13.5" thickBot="1">
      <c r="A25" s="96" t="str">
        <f t="shared" si="1"/>
        <v>Club 6</v>
      </c>
      <c r="B25" s="92"/>
      <c r="C25" s="91"/>
      <c r="D25" s="90"/>
      <c r="E25" s="92"/>
      <c r="F25" s="91"/>
      <c r="G25" s="90"/>
      <c r="H25" s="92"/>
      <c r="I25" s="91"/>
      <c r="J25" s="90"/>
    </row>
    <row r="26" spans="1:10" ht="13.5" thickBot="1">
      <c r="A26" s="96" t="str">
        <f t="shared" si="1"/>
        <v>Club 7</v>
      </c>
      <c r="B26" s="69"/>
      <c r="C26" s="68"/>
      <c r="D26" s="67"/>
      <c r="E26" s="69"/>
      <c r="F26" s="68"/>
      <c r="G26" s="67"/>
      <c r="H26" s="69"/>
      <c r="I26" s="68"/>
      <c r="J26" s="67"/>
    </row>
    <row r="27" spans="1:10" ht="13.5" thickBot="1">
      <c r="A27" s="96" t="str">
        <f t="shared" si="1"/>
        <v>Club 8</v>
      </c>
      <c r="B27" s="69"/>
      <c r="C27" s="68"/>
      <c r="D27" s="67"/>
      <c r="E27" s="69"/>
      <c r="F27" s="68"/>
      <c r="G27" s="67"/>
      <c r="H27" s="69"/>
      <c r="I27" s="68"/>
      <c r="J27" s="67"/>
    </row>
    <row r="28" spans="1:10" ht="13.5" thickBot="1">
      <c r="A28" s="96" t="str">
        <f t="shared" si="1"/>
        <v>Club 9</v>
      </c>
      <c r="B28" s="86"/>
      <c r="C28" s="85"/>
      <c r="D28" s="84"/>
      <c r="E28" s="86"/>
      <c r="F28" s="85"/>
      <c r="G28" s="84"/>
      <c r="H28" s="86"/>
      <c r="I28" s="85"/>
      <c r="J28" s="84"/>
    </row>
    <row r="29" spans="1:10" ht="13.5" thickBot="1">
      <c r="A29" s="96" t="str">
        <f t="shared" si="1"/>
        <v>Club 10</v>
      </c>
      <c r="B29" s="64"/>
      <c r="C29" s="63"/>
      <c r="D29" s="62"/>
      <c r="E29" s="64"/>
      <c r="F29" s="63"/>
      <c r="G29" s="62"/>
      <c r="H29" s="64"/>
      <c r="I29" s="63"/>
      <c r="J29" s="62"/>
    </row>
    <row r="30" spans="1:10" ht="13.5" thickBot="1">
      <c r="A30" s="10" t="s">
        <v>4</v>
      </c>
      <c r="B30" s="61">
        <f aca="true" t="shared" si="2" ref="B30:J30">SUM(B20:B29)</f>
        <v>200</v>
      </c>
      <c r="C30" s="61">
        <f t="shared" si="2"/>
        <v>0</v>
      </c>
      <c r="D30" s="61">
        <f t="shared" si="2"/>
        <v>10</v>
      </c>
      <c r="E30" s="61">
        <f t="shared" si="2"/>
        <v>2315</v>
      </c>
      <c r="F30" s="61">
        <f t="shared" si="2"/>
        <v>417</v>
      </c>
      <c r="G30" s="61">
        <f t="shared" si="2"/>
        <v>420</v>
      </c>
      <c r="H30" s="61">
        <f t="shared" si="2"/>
        <v>2100</v>
      </c>
      <c r="I30" s="61">
        <f t="shared" si="2"/>
        <v>389</v>
      </c>
      <c r="J30" s="61">
        <f t="shared" si="2"/>
        <v>105</v>
      </c>
    </row>
    <row r="31" ht="13.5" thickBot="1"/>
    <row r="32" spans="1:7" ht="12.75">
      <c r="A32" s="372" t="s">
        <v>0</v>
      </c>
      <c r="B32" s="357" t="s">
        <v>42</v>
      </c>
      <c r="C32" s="358"/>
      <c r="D32" s="359"/>
      <c r="E32" s="357" t="s">
        <v>43</v>
      </c>
      <c r="F32" s="358"/>
      <c r="G32" s="359"/>
    </row>
    <row r="33" spans="1:10" ht="13.5" thickBot="1">
      <c r="A33" s="373"/>
      <c r="B33" s="74" t="s">
        <v>1</v>
      </c>
      <c r="C33" s="71" t="s">
        <v>2</v>
      </c>
      <c r="D33" s="73" t="s">
        <v>3</v>
      </c>
      <c r="E33" s="72" t="s">
        <v>1</v>
      </c>
      <c r="F33" s="71" t="s">
        <v>2</v>
      </c>
      <c r="G33" s="70" t="s">
        <v>3</v>
      </c>
      <c r="H33" s="40"/>
      <c r="I33" s="42"/>
      <c r="J33" s="42"/>
    </row>
    <row r="34" spans="1:10" ht="13.5" thickBot="1">
      <c r="A34" s="18" t="str">
        <f aca="true" t="shared" si="3" ref="A34:A43">A6</f>
        <v>BAR LE DUC</v>
      </c>
      <c r="B34" s="69"/>
      <c r="C34" s="89"/>
      <c r="D34" s="88">
        <v>70</v>
      </c>
      <c r="E34" s="47"/>
      <c r="F34" s="66"/>
      <c r="G34" s="65"/>
      <c r="H34" s="60"/>
      <c r="I34" s="39"/>
      <c r="J34" s="39"/>
    </row>
    <row r="35" spans="1:10" ht="13.5" thickBot="1">
      <c r="A35" s="18" t="str">
        <f t="shared" si="3"/>
        <v>COMMERCY Val de Meuse</v>
      </c>
      <c r="B35" s="47"/>
      <c r="C35" s="66"/>
      <c r="D35" s="95"/>
      <c r="E35" s="92"/>
      <c r="F35" s="91"/>
      <c r="G35" s="90"/>
      <c r="H35" s="60"/>
      <c r="I35" s="39"/>
      <c r="J35" s="39"/>
    </row>
    <row r="36" spans="1:10" ht="13.5" thickBot="1">
      <c r="A36" s="18" t="str">
        <f t="shared" si="3"/>
        <v>SAINT MIHIEL LIGIER - RICHIER</v>
      </c>
      <c r="B36" s="69">
        <v>850</v>
      </c>
      <c r="C36" s="68">
        <v>243</v>
      </c>
      <c r="D36" s="88">
        <v>60</v>
      </c>
      <c r="E36" s="69"/>
      <c r="F36" s="68"/>
      <c r="G36" s="67"/>
      <c r="H36" s="60"/>
      <c r="I36" s="39"/>
      <c r="J36" s="39"/>
    </row>
    <row r="37" spans="1:10" ht="13.5" thickBot="1">
      <c r="A37" s="18" t="str">
        <f t="shared" si="3"/>
        <v>STENAY DUN SUR MEUSE</v>
      </c>
      <c r="B37" s="69">
        <v>600</v>
      </c>
      <c r="C37" s="68">
        <v>300</v>
      </c>
      <c r="D37" s="88">
        <v>30</v>
      </c>
      <c r="E37" s="69"/>
      <c r="F37" s="68"/>
      <c r="G37" s="67"/>
      <c r="H37" s="60"/>
      <c r="I37" s="39"/>
      <c r="J37" s="39"/>
    </row>
    <row r="38" spans="1:10" ht="13.5" thickBot="1">
      <c r="A38" s="18" t="str">
        <f t="shared" si="3"/>
        <v>VERDUN</v>
      </c>
      <c r="B38" s="86">
        <v>600</v>
      </c>
      <c r="C38" s="85"/>
      <c r="D38" s="87">
        <v>50</v>
      </c>
      <c r="E38" s="86">
        <v>400</v>
      </c>
      <c r="F38" s="85"/>
      <c r="G38" s="84">
        <v>250</v>
      </c>
      <c r="H38" s="60"/>
      <c r="I38" s="39"/>
      <c r="J38" s="39"/>
    </row>
    <row r="39" spans="1:10" ht="13.5" thickBot="1">
      <c r="A39" s="18" t="str">
        <f t="shared" si="3"/>
        <v>Club 6</v>
      </c>
      <c r="B39" s="92"/>
      <c r="C39" s="94"/>
      <c r="D39" s="93"/>
      <c r="E39" s="92"/>
      <c r="F39" s="91"/>
      <c r="G39" s="90"/>
      <c r="H39" s="60"/>
      <c r="I39" s="39"/>
      <c r="J39" s="39"/>
    </row>
    <row r="40" spans="1:10" ht="13.5" thickBot="1">
      <c r="A40" s="18" t="str">
        <f t="shared" si="3"/>
        <v>Club 7</v>
      </c>
      <c r="B40" s="69"/>
      <c r="C40" s="68"/>
      <c r="D40" s="88"/>
      <c r="E40" s="69"/>
      <c r="F40" s="68"/>
      <c r="G40" s="67"/>
      <c r="H40" s="60"/>
      <c r="I40" s="39"/>
      <c r="J40" s="39"/>
    </row>
    <row r="41" spans="1:10" ht="13.5" thickBot="1">
      <c r="A41" s="18" t="str">
        <f t="shared" si="3"/>
        <v>Club 8</v>
      </c>
      <c r="B41" s="69"/>
      <c r="C41" s="89"/>
      <c r="D41" s="88"/>
      <c r="E41" s="69"/>
      <c r="F41" s="68"/>
      <c r="G41" s="67"/>
      <c r="H41" s="60"/>
      <c r="I41" s="39"/>
      <c r="J41" s="39"/>
    </row>
    <row r="42" spans="1:10" ht="13.5" thickBot="1">
      <c r="A42" s="18" t="str">
        <f t="shared" si="3"/>
        <v>Club 9</v>
      </c>
      <c r="B42" s="86"/>
      <c r="C42" s="85"/>
      <c r="D42" s="87"/>
      <c r="E42" s="86"/>
      <c r="F42" s="85"/>
      <c r="G42" s="84"/>
      <c r="H42" s="60"/>
      <c r="I42" s="39"/>
      <c r="J42" s="39"/>
    </row>
    <row r="43" spans="1:10" ht="13.5" thickBot="1">
      <c r="A43" s="18" t="str">
        <f t="shared" si="3"/>
        <v>Club 10</v>
      </c>
      <c r="B43" s="64"/>
      <c r="C43" s="83"/>
      <c r="D43" s="82"/>
      <c r="E43" s="64"/>
      <c r="F43" s="63"/>
      <c r="G43" s="62"/>
      <c r="H43" s="60"/>
      <c r="I43" s="39"/>
      <c r="J43" s="39"/>
    </row>
    <row r="44" spans="1:10" ht="13.5" thickBot="1">
      <c r="A44" s="10" t="s">
        <v>4</v>
      </c>
      <c r="B44" s="61">
        <f aca="true" t="shared" si="4" ref="B44:G44">SUM(B34:B43)</f>
        <v>2050</v>
      </c>
      <c r="C44" s="61">
        <f t="shared" si="4"/>
        <v>543</v>
      </c>
      <c r="D44" s="61">
        <f t="shared" si="4"/>
        <v>210</v>
      </c>
      <c r="E44" s="61">
        <f t="shared" si="4"/>
        <v>400</v>
      </c>
      <c r="F44" s="61">
        <f t="shared" si="4"/>
        <v>0</v>
      </c>
      <c r="G44" s="61">
        <f t="shared" si="4"/>
        <v>250</v>
      </c>
      <c r="H44" s="60"/>
      <c r="I44" s="39"/>
      <c r="J44" s="39"/>
    </row>
    <row r="45" ht="13.5" thickBot="1"/>
    <row r="46" spans="1:10" ht="12.75">
      <c r="A46" s="380" t="s">
        <v>0</v>
      </c>
      <c r="B46" s="365" t="s">
        <v>76</v>
      </c>
      <c r="C46" s="382" t="s">
        <v>21</v>
      </c>
      <c r="D46" s="358"/>
      <c r="E46" s="383"/>
      <c r="F46" s="360" t="s">
        <v>6</v>
      </c>
      <c r="G46" s="361"/>
      <c r="H46" s="362"/>
      <c r="I46" s="363" t="s">
        <v>5</v>
      </c>
      <c r="J46" s="364"/>
    </row>
    <row r="47" spans="1:10" ht="13.5" thickBot="1">
      <c r="A47" s="381"/>
      <c r="B47" s="366"/>
      <c r="C47" s="20" t="s">
        <v>1</v>
      </c>
      <c r="D47" s="20" t="s">
        <v>2</v>
      </c>
      <c r="E47" s="22" t="s">
        <v>3</v>
      </c>
      <c r="F47" s="21" t="s">
        <v>1</v>
      </c>
      <c r="G47" s="20" t="s">
        <v>2</v>
      </c>
      <c r="H47" s="19" t="s">
        <v>3</v>
      </c>
      <c r="I47" s="367" t="s">
        <v>7</v>
      </c>
      <c r="J47" s="368"/>
    </row>
    <row r="48" spans="1:10" ht="13.5" thickBot="1">
      <c r="A48" s="18" t="str">
        <f aca="true" t="shared" si="5" ref="A48:A57">A6</f>
        <v>BAR LE DUC</v>
      </c>
      <c r="B48" s="80">
        <v>26</v>
      </c>
      <c r="C48" s="78">
        <f aca="true" t="shared" si="6" ref="C48:C57">B6+E6+H6+B20+E20+H20+B34+E34</f>
        <v>1396</v>
      </c>
      <c r="D48" s="15">
        <f aca="true" t="shared" si="7" ref="D48:D57">C6+F6+I6+C20+F20+I20+C34+F34</f>
        <v>0</v>
      </c>
      <c r="E48" s="77">
        <f aca="true" t="shared" si="8" ref="E48:E57">D6+G6+J6+D20+G20+J20+D34+G34</f>
        <v>700</v>
      </c>
      <c r="F48" s="13">
        <f aca="true" t="shared" si="9" ref="F48:F58">IF($B48=0,"",C48/$B48)</f>
        <v>53.69230769230769</v>
      </c>
      <c r="G48" s="13">
        <f aca="true" t="shared" si="10" ref="G48:G58">IF($B48=0,"",D48/$B48)</f>
        <v>0</v>
      </c>
      <c r="H48" s="12">
        <f aca="true" t="shared" si="11" ref="H48:H58">IF($B48=0,"",E48/$B48)</f>
        <v>26.923076923076923</v>
      </c>
      <c r="I48" s="374">
        <f aca="true" t="shared" si="12" ref="I48:I57">C48+D48</f>
        <v>1396</v>
      </c>
      <c r="J48" s="375"/>
    </row>
    <row r="49" spans="1:10" ht="13.5" thickBot="1">
      <c r="A49" s="18" t="str">
        <f t="shared" si="5"/>
        <v>COMMERCY Val de Meuse</v>
      </c>
      <c r="B49" s="81">
        <v>14</v>
      </c>
      <c r="C49" s="78">
        <f t="shared" si="6"/>
        <v>3200</v>
      </c>
      <c r="D49" s="15">
        <f t="shared" si="7"/>
        <v>0</v>
      </c>
      <c r="E49" s="77">
        <f t="shared" si="8"/>
        <v>658</v>
      </c>
      <c r="F49" s="13">
        <f t="shared" si="9"/>
        <v>228.57142857142858</v>
      </c>
      <c r="G49" s="13">
        <f t="shared" si="10"/>
        <v>0</v>
      </c>
      <c r="H49" s="12">
        <f t="shared" si="11"/>
        <v>47</v>
      </c>
      <c r="I49" s="374">
        <f t="shared" si="12"/>
        <v>3200</v>
      </c>
      <c r="J49" s="375"/>
    </row>
    <row r="50" spans="1:10" ht="13.5" thickBot="1">
      <c r="A50" s="18" t="str">
        <f t="shared" si="5"/>
        <v>SAINT MIHIEL LIGIER - RICHIER</v>
      </c>
      <c r="B50" s="80">
        <v>26</v>
      </c>
      <c r="C50" s="78">
        <f t="shared" si="6"/>
        <v>11115</v>
      </c>
      <c r="D50" s="15">
        <f t="shared" si="7"/>
        <v>3187</v>
      </c>
      <c r="E50" s="77">
        <f t="shared" si="8"/>
        <v>796</v>
      </c>
      <c r="F50" s="13">
        <f t="shared" si="9"/>
        <v>427.5</v>
      </c>
      <c r="G50" s="13">
        <f t="shared" si="10"/>
        <v>122.57692307692308</v>
      </c>
      <c r="H50" s="12">
        <f t="shared" si="11"/>
        <v>30.615384615384617</v>
      </c>
      <c r="I50" s="374">
        <f t="shared" si="12"/>
        <v>14302</v>
      </c>
      <c r="J50" s="375"/>
    </row>
    <row r="51" spans="1:10" ht="13.5" thickBot="1">
      <c r="A51" s="18" t="str">
        <f t="shared" si="5"/>
        <v>STENAY DUN SUR MEUSE</v>
      </c>
      <c r="B51" s="81">
        <v>7</v>
      </c>
      <c r="C51" s="78">
        <f t="shared" si="6"/>
        <v>4331</v>
      </c>
      <c r="D51" s="15">
        <f t="shared" si="7"/>
        <v>690</v>
      </c>
      <c r="E51" s="77">
        <f t="shared" si="8"/>
        <v>1350</v>
      </c>
      <c r="F51" s="13">
        <f t="shared" si="9"/>
        <v>618.7142857142857</v>
      </c>
      <c r="G51" s="13">
        <f t="shared" si="10"/>
        <v>98.57142857142857</v>
      </c>
      <c r="H51" s="12">
        <f t="shared" si="11"/>
        <v>192.85714285714286</v>
      </c>
      <c r="I51" s="374">
        <f t="shared" si="12"/>
        <v>5021</v>
      </c>
      <c r="J51" s="375"/>
    </row>
    <row r="52" spans="1:10" ht="13.5" thickBot="1">
      <c r="A52" s="18" t="str">
        <f t="shared" si="5"/>
        <v>VERDUN</v>
      </c>
      <c r="B52" s="80">
        <v>36</v>
      </c>
      <c r="C52" s="78">
        <f t="shared" si="6"/>
        <v>8309</v>
      </c>
      <c r="D52" s="15">
        <f t="shared" si="7"/>
        <v>0</v>
      </c>
      <c r="E52" s="77">
        <f t="shared" si="8"/>
        <v>913</v>
      </c>
      <c r="F52" s="13">
        <f t="shared" si="9"/>
        <v>230.80555555555554</v>
      </c>
      <c r="G52" s="13">
        <f t="shared" si="10"/>
        <v>0</v>
      </c>
      <c r="H52" s="12">
        <f t="shared" si="11"/>
        <v>25.36111111111111</v>
      </c>
      <c r="I52" s="374">
        <f t="shared" si="12"/>
        <v>8309</v>
      </c>
      <c r="J52" s="375"/>
    </row>
    <row r="53" spans="1:10" ht="13.5" thickBot="1">
      <c r="A53" s="18" t="str">
        <f t="shared" si="5"/>
        <v>Club 6</v>
      </c>
      <c r="B53" s="81"/>
      <c r="C53" s="78">
        <f t="shared" si="6"/>
        <v>0</v>
      </c>
      <c r="D53" s="15">
        <f t="shared" si="7"/>
        <v>0</v>
      </c>
      <c r="E53" s="77">
        <f t="shared" si="8"/>
        <v>0</v>
      </c>
      <c r="F53" s="13">
        <f t="shared" si="9"/>
      </c>
      <c r="G53" s="13">
        <f t="shared" si="10"/>
      </c>
      <c r="H53" s="12">
        <f t="shared" si="11"/>
      </c>
      <c r="I53" s="374">
        <f t="shared" si="12"/>
        <v>0</v>
      </c>
      <c r="J53" s="375"/>
    </row>
    <row r="54" spans="1:10" ht="13.5" thickBot="1">
      <c r="A54" s="18" t="str">
        <f t="shared" si="5"/>
        <v>Club 7</v>
      </c>
      <c r="B54" s="80"/>
      <c r="C54" s="78">
        <f t="shared" si="6"/>
        <v>0</v>
      </c>
      <c r="D54" s="15">
        <f t="shared" si="7"/>
        <v>0</v>
      </c>
      <c r="E54" s="77">
        <f t="shared" si="8"/>
        <v>0</v>
      </c>
      <c r="F54" s="13">
        <f t="shared" si="9"/>
      </c>
      <c r="G54" s="13">
        <f t="shared" si="10"/>
      </c>
      <c r="H54" s="12">
        <f t="shared" si="11"/>
      </c>
      <c r="I54" s="374">
        <f t="shared" si="12"/>
        <v>0</v>
      </c>
      <c r="J54" s="375"/>
    </row>
    <row r="55" spans="1:10" ht="13.5" thickBot="1">
      <c r="A55" s="18" t="str">
        <f t="shared" si="5"/>
        <v>Club 8</v>
      </c>
      <c r="B55" s="81"/>
      <c r="C55" s="78">
        <f t="shared" si="6"/>
        <v>0</v>
      </c>
      <c r="D55" s="15">
        <f t="shared" si="7"/>
        <v>0</v>
      </c>
      <c r="E55" s="77">
        <f t="shared" si="8"/>
        <v>0</v>
      </c>
      <c r="F55" s="13">
        <f t="shared" si="9"/>
      </c>
      <c r="G55" s="13">
        <f t="shared" si="10"/>
      </c>
      <c r="H55" s="12">
        <f t="shared" si="11"/>
      </c>
      <c r="I55" s="374">
        <f t="shared" si="12"/>
        <v>0</v>
      </c>
      <c r="J55" s="375"/>
    </row>
    <row r="56" spans="1:10" ht="13.5" thickBot="1">
      <c r="A56" s="18" t="str">
        <f t="shared" si="5"/>
        <v>Club 9</v>
      </c>
      <c r="B56" s="80"/>
      <c r="C56" s="78">
        <f t="shared" si="6"/>
        <v>0</v>
      </c>
      <c r="D56" s="15">
        <f t="shared" si="7"/>
        <v>0</v>
      </c>
      <c r="E56" s="77">
        <f t="shared" si="8"/>
        <v>0</v>
      </c>
      <c r="F56" s="13">
        <f t="shared" si="9"/>
      </c>
      <c r="G56" s="13">
        <f t="shared" si="10"/>
      </c>
      <c r="H56" s="12">
        <f t="shared" si="11"/>
      </c>
      <c r="I56" s="374">
        <f t="shared" si="12"/>
        <v>0</v>
      </c>
      <c r="J56" s="375"/>
    </row>
    <row r="57" spans="1:10" ht="13.5" thickBot="1">
      <c r="A57" s="18" t="str">
        <f t="shared" si="5"/>
        <v>Club 10</v>
      </c>
      <c r="B57" s="79"/>
      <c r="C57" s="78">
        <f t="shared" si="6"/>
        <v>0</v>
      </c>
      <c r="D57" s="15">
        <f t="shared" si="7"/>
        <v>0</v>
      </c>
      <c r="E57" s="77">
        <f t="shared" si="8"/>
        <v>0</v>
      </c>
      <c r="F57" s="13">
        <f t="shared" si="9"/>
      </c>
      <c r="G57" s="13">
        <f t="shared" si="10"/>
      </c>
      <c r="H57" s="12">
        <f t="shared" si="11"/>
      </c>
      <c r="I57" s="374">
        <f t="shared" si="12"/>
        <v>0</v>
      </c>
      <c r="J57" s="375"/>
    </row>
    <row r="58" spans="1:10" ht="13.5" thickBot="1">
      <c r="A58" s="34" t="s">
        <v>4</v>
      </c>
      <c r="B58" s="76">
        <f>SUM(B48:B57)</f>
        <v>109</v>
      </c>
      <c r="C58" s="55">
        <f>SUM(C48:C57)</f>
        <v>28351</v>
      </c>
      <c r="D58" s="32">
        <f>SUM(D48:D57)</f>
        <v>3877</v>
      </c>
      <c r="E58" s="75">
        <f>SUM(E48:E57)</f>
        <v>4417</v>
      </c>
      <c r="F58" s="6">
        <f t="shared" si="9"/>
        <v>260.10091743119267</v>
      </c>
      <c r="G58" s="6">
        <f t="shared" si="10"/>
        <v>35.56880733944954</v>
      </c>
      <c r="H58" s="5">
        <f t="shared" si="11"/>
        <v>40.522935779816514</v>
      </c>
      <c r="I58" s="378">
        <f>SUM(I48:J57)</f>
        <v>32228</v>
      </c>
      <c r="J58" s="379"/>
    </row>
    <row r="64" ht="13.5" thickBot="1"/>
    <row r="65" spans="1:10" ht="18.75" thickBot="1">
      <c r="A65" s="52" t="str">
        <f>A2</f>
        <v>ZONE 23</v>
      </c>
      <c r="B65" s="354" t="s">
        <v>47</v>
      </c>
      <c r="C65" s="355"/>
      <c r="D65" s="355"/>
      <c r="E65" s="355"/>
      <c r="F65" s="355"/>
      <c r="G65" s="355"/>
      <c r="H65" s="355"/>
      <c r="I65" s="355"/>
      <c r="J65" s="356"/>
    </row>
    <row r="66" spans="2:10" ht="13.5" thickBot="1"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372" t="s">
        <v>0</v>
      </c>
      <c r="B67" s="385" t="s">
        <v>44</v>
      </c>
      <c r="C67" s="358"/>
      <c r="D67" s="359"/>
      <c r="E67" s="385" t="s">
        <v>45</v>
      </c>
      <c r="F67" s="358"/>
      <c r="G67" s="359"/>
      <c r="H67" s="376"/>
      <c r="I67" s="377"/>
      <c r="J67" s="377"/>
    </row>
    <row r="68" spans="1:10" ht="13.5" thickBot="1">
      <c r="A68" s="373"/>
      <c r="B68" s="74" t="s">
        <v>1</v>
      </c>
      <c r="C68" s="71" t="s">
        <v>2</v>
      </c>
      <c r="D68" s="73" t="s">
        <v>3</v>
      </c>
      <c r="E68" s="74" t="s">
        <v>1</v>
      </c>
      <c r="F68" s="71" t="s">
        <v>2</v>
      </c>
      <c r="G68" s="73" t="s">
        <v>3</v>
      </c>
      <c r="H68" s="40"/>
      <c r="I68" s="42"/>
      <c r="J68" s="42"/>
    </row>
    <row r="69" spans="1:10" ht="13.5" thickBot="1">
      <c r="A69" s="18" t="str">
        <f aca="true" t="shared" si="13" ref="A69:A78">A6</f>
        <v>BAR LE DUC</v>
      </c>
      <c r="B69" s="47"/>
      <c r="C69" s="66"/>
      <c r="D69" s="65"/>
      <c r="E69" s="47"/>
      <c r="F69" s="66"/>
      <c r="G69" s="65"/>
      <c r="H69" s="60"/>
      <c r="I69" s="39"/>
      <c r="J69" s="39"/>
    </row>
    <row r="70" spans="1:10" ht="13.5" thickBot="1">
      <c r="A70" s="18" t="str">
        <f t="shared" si="13"/>
        <v>COMMERCY Val de Meuse</v>
      </c>
      <c r="B70" s="69"/>
      <c r="C70" s="68"/>
      <c r="D70" s="67"/>
      <c r="E70" s="69"/>
      <c r="F70" s="68"/>
      <c r="G70" s="67"/>
      <c r="H70" s="60"/>
      <c r="I70" s="39"/>
      <c r="J70" s="39"/>
    </row>
    <row r="71" spans="1:10" ht="13.5" thickBot="1">
      <c r="A71" s="18" t="str">
        <f t="shared" si="13"/>
        <v>SAINT MIHIEL LIGIER - RICHIER</v>
      </c>
      <c r="B71" s="47"/>
      <c r="C71" s="66"/>
      <c r="D71" s="65"/>
      <c r="E71" s="47">
        <v>1180</v>
      </c>
      <c r="F71" s="66">
        <v>324</v>
      </c>
      <c r="G71" s="65">
        <v>90</v>
      </c>
      <c r="H71" s="60"/>
      <c r="I71" s="39"/>
      <c r="J71" s="39"/>
    </row>
    <row r="72" spans="1:10" ht="13.5" thickBot="1">
      <c r="A72" s="18" t="str">
        <f t="shared" si="13"/>
        <v>STENAY DUN SUR MEUSE</v>
      </c>
      <c r="B72" s="47">
        <v>200</v>
      </c>
      <c r="C72" s="66"/>
      <c r="D72" s="65"/>
      <c r="E72" s="47">
        <v>6678</v>
      </c>
      <c r="F72" s="66"/>
      <c r="G72" s="65"/>
      <c r="H72" s="60"/>
      <c r="I72" s="39"/>
      <c r="J72" s="39"/>
    </row>
    <row r="73" spans="1:10" ht="13.5" thickBot="1">
      <c r="A73" s="18" t="str">
        <f t="shared" si="13"/>
        <v>VERDUN</v>
      </c>
      <c r="B73" s="47"/>
      <c r="C73" s="66"/>
      <c r="D73" s="65"/>
      <c r="E73" s="47"/>
      <c r="F73" s="66"/>
      <c r="G73" s="65"/>
      <c r="H73" s="60"/>
      <c r="I73" s="39"/>
      <c r="J73" s="39"/>
    </row>
    <row r="74" spans="1:10" ht="13.5" thickBot="1">
      <c r="A74" s="18" t="str">
        <f t="shared" si="13"/>
        <v>Club 6</v>
      </c>
      <c r="B74" s="69"/>
      <c r="C74" s="68"/>
      <c r="D74" s="67"/>
      <c r="E74" s="69"/>
      <c r="F74" s="68"/>
      <c r="G74" s="67"/>
      <c r="H74" s="60"/>
      <c r="I74" s="39"/>
      <c r="J74" s="39"/>
    </row>
    <row r="75" spans="1:10" ht="13.5" thickBot="1">
      <c r="A75" s="18" t="str">
        <f t="shared" si="13"/>
        <v>Club 7</v>
      </c>
      <c r="B75" s="47"/>
      <c r="C75" s="66"/>
      <c r="D75" s="65"/>
      <c r="E75" s="47"/>
      <c r="F75" s="66"/>
      <c r="G75" s="65"/>
      <c r="H75" s="60"/>
      <c r="I75" s="39"/>
      <c r="J75" s="39"/>
    </row>
    <row r="76" spans="1:10" ht="13.5" thickBot="1">
      <c r="A76" s="18" t="str">
        <f t="shared" si="13"/>
        <v>Club 8</v>
      </c>
      <c r="B76" s="69"/>
      <c r="C76" s="68"/>
      <c r="D76" s="67"/>
      <c r="E76" s="69"/>
      <c r="F76" s="68"/>
      <c r="G76" s="67"/>
      <c r="H76" s="60"/>
      <c r="I76" s="39"/>
      <c r="J76" s="39"/>
    </row>
    <row r="77" spans="1:10" ht="13.5" thickBot="1">
      <c r="A77" s="18" t="str">
        <f t="shared" si="13"/>
        <v>Club 9</v>
      </c>
      <c r="B77" s="47"/>
      <c r="C77" s="66"/>
      <c r="D77" s="65"/>
      <c r="E77" s="47"/>
      <c r="F77" s="66"/>
      <c r="G77" s="65"/>
      <c r="H77" s="60"/>
      <c r="I77" s="39"/>
      <c r="J77" s="39"/>
    </row>
    <row r="78" spans="1:10" ht="13.5" thickBot="1">
      <c r="A78" s="18" t="str">
        <f t="shared" si="13"/>
        <v>Club 10</v>
      </c>
      <c r="B78" s="64"/>
      <c r="C78" s="63"/>
      <c r="D78" s="62"/>
      <c r="E78" s="64"/>
      <c r="F78" s="63"/>
      <c r="G78" s="62"/>
      <c r="H78" s="60"/>
      <c r="I78" s="39"/>
      <c r="J78" s="39"/>
    </row>
    <row r="79" spans="1:10" ht="13.5" thickBot="1">
      <c r="A79" s="10" t="s">
        <v>4</v>
      </c>
      <c r="B79" s="61">
        <f aca="true" t="shared" si="14" ref="B79:G79">SUM(B69:B78)</f>
        <v>200</v>
      </c>
      <c r="C79" s="61">
        <f t="shared" si="14"/>
        <v>0</v>
      </c>
      <c r="D79" s="61">
        <f t="shared" si="14"/>
        <v>0</v>
      </c>
      <c r="E79" s="61">
        <f t="shared" si="14"/>
        <v>7858</v>
      </c>
      <c r="F79" s="61">
        <f t="shared" si="14"/>
        <v>324</v>
      </c>
      <c r="G79" s="61">
        <f t="shared" si="14"/>
        <v>90</v>
      </c>
      <c r="H79" s="60"/>
      <c r="I79" s="39"/>
      <c r="J79" s="39"/>
    </row>
    <row r="80" ht="13.5" thickBot="1"/>
    <row r="81" spans="1:10" ht="12.75">
      <c r="A81" s="372" t="s">
        <v>0</v>
      </c>
      <c r="B81" s="357" t="s">
        <v>14</v>
      </c>
      <c r="C81" s="358"/>
      <c r="D81" s="359"/>
      <c r="E81" s="384" t="s">
        <v>46</v>
      </c>
      <c r="F81" s="358"/>
      <c r="G81" s="383"/>
      <c r="H81" s="376"/>
      <c r="I81" s="377"/>
      <c r="J81" s="377"/>
    </row>
    <row r="82" spans="1:10" ht="13.5" thickBot="1">
      <c r="A82" s="373"/>
      <c r="B82" s="74" t="s">
        <v>1</v>
      </c>
      <c r="C82" s="71" t="s">
        <v>2</v>
      </c>
      <c r="D82" s="73" t="s">
        <v>3</v>
      </c>
      <c r="E82" s="72" t="s">
        <v>1</v>
      </c>
      <c r="F82" s="71" t="s">
        <v>2</v>
      </c>
      <c r="G82" s="70" t="s">
        <v>3</v>
      </c>
      <c r="H82" s="40"/>
      <c r="I82" s="42"/>
      <c r="J82" s="42"/>
    </row>
    <row r="83" spans="1:10" ht="13.5" thickBot="1">
      <c r="A83" s="18" t="str">
        <f aca="true" t="shared" si="15" ref="A83:A92">A6</f>
        <v>BAR LE DUC</v>
      </c>
      <c r="B83" s="47"/>
      <c r="C83" s="66"/>
      <c r="D83" s="65"/>
      <c r="E83" s="47">
        <v>70</v>
      </c>
      <c r="F83" s="66"/>
      <c r="G83" s="65"/>
      <c r="H83" s="60"/>
      <c r="I83" s="39"/>
      <c r="J83" s="39"/>
    </row>
    <row r="84" spans="1:10" ht="13.5" thickBot="1">
      <c r="A84" s="18" t="str">
        <f t="shared" si="15"/>
        <v>COMMERCY Val de Meuse</v>
      </c>
      <c r="B84" s="47">
        <v>235</v>
      </c>
      <c r="C84" s="66"/>
      <c r="D84" s="65">
        <v>59</v>
      </c>
      <c r="E84" s="47"/>
      <c r="F84" s="66"/>
      <c r="G84" s="65"/>
      <c r="H84" s="60"/>
      <c r="I84" s="39"/>
      <c r="J84" s="39"/>
    </row>
    <row r="85" spans="1:10" ht="13.5" thickBot="1">
      <c r="A85" s="18" t="str">
        <f t="shared" si="15"/>
        <v>SAINT MIHIEL LIGIER - RICHIER</v>
      </c>
      <c r="B85" s="47"/>
      <c r="C85" s="66"/>
      <c r="D85" s="65"/>
      <c r="E85" s="47"/>
      <c r="F85" s="66"/>
      <c r="G85" s="65"/>
      <c r="H85" s="60"/>
      <c r="I85" s="39"/>
      <c r="J85" s="39"/>
    </row>
    <row r="86" spans="1:10" ht="13.5" thickBot="1">
      <c r="A86" s="18" t="str">
        <f t="shared" si="15"/>
        <v>STENAY DUN SUR MEUSE</v>
      </c>
      <c r="B86" s="69">
        <v>250</v>
      </c>
      <c r="C86" s="68">
        <v>100</v>
      </c>
      <c r="D86" s="67"/>
      <c r="E86" s="69"/>
      <c r="F86" s="68"/>
      <c r="G86" s="67"/>
      <c r="H86" s="60"/>
      <c r="I86" s="39"/>
      <c r="J86" s="39"/>
    </row>
    <row r="87" spans="1:10" ht="13.5" thickBot="1">
      <c r="A87" s="18" t="str">
        <f t="shared" si="15"/>
        <v>VERDUN</v>
      </c>
      <c r="B87" s="47">
        <v>900</v>
      </c>
      <c r="C87" s="66"/>
      <c r="D87" s="65">
        <v>150</v>
      </c>
      <c r="E87" s="47"/>
      <c r="F87" s="66"/>
      <c r="G87" s="65"/>
      <c r="H87" s="60"/>
      <c r="I87" s="39"/>
      <c r="J87" s="39"/>
    </row>
    <row r="88" spans="1:10" ht="13.5" thickBot="1">
      <c r="A88" s="18" t="str">
        <f t="shared" si="15"/>
        <v>Club 6</v>
      </c>
      <c r="B88" s="69"/>
      <c r="C88" s="68"/>
      <c r="D88" s="67"/>
      <c r="E88" s="69"/>
      <c r="F88" s="68"/>
      <c r="G88" s="67"/>
      <c r="H88" s="60"/>
      <c r="I88" s="39"/>
      <c r="J88" s="39"/>
    </row>
    <row r="89" spans="1:10" ht="13.5" thickBot="1">
      <c r="A89" s="18" t="str">
        <f t="shared" si="15"/>
        <v>Club 7</v>
      </c>
      <c r="B89" s="47"/>
      <c r="C89" s="66"/>
      <c r="D89" s="65"/>
      <c r="E89" s="47"/>
      <c r="F89" s="66"/>
      <c r="G89" s="65"/>
      <c r="H89" s="60"/>
      <c r="I89" s="39"/>
      <c r="J89" s="39"/>
    </row>
    <row r="90" spans="1:10" ht="13.5" thickBot="1">
      <c r="A90" s="18" t="str">
        <f t="shared" si="15"/>
        <v>Club 8</v>
      </c>
      <c r="B90" s="69"/>
      <c r="C90" s="68"/>
      <c r="D90" s="67"/>
      <c r="E90" s="69"/>
      <c r="F90" s="68"/>
      <c r="G90" s="67"/>
      <c r="H90" s="60"/>
      <c r="I90" s="39"/>
      <c r="J90" s="39"/>
    </row>
    <row r="91" spans="1:10" ht="13.5" thickBot="1">
      <c r="A91" s="18" t="str">
        <f t="shared" si="15"/>
        <v>Club 9</v>
      </c>
      <c r="B91" s="47"/>
      <c r="C91" s="66"/>
      <c r="D91" s="65"/>
      <c r="E91" s="47"/>
      <c r="F91" s="66"/>
      <c r="G91" s="65"/>
      <c r="H91" s="60"/>
      <c r="I91" s="39"/>
      <c r="J91" s="39"/>
    </row>
    <row r="92" spans="1:10" ht="13.5" thickBot="1">
      <c r="A92" s="18" t="str">
        <f t="shared" si="15"/>
        <v>Club 10</v>
      </c>
      <c r="B92" s="64"/>
      <c r="C92" s="63"/>
      <c r="D92" s="62"/>
      <c r="E92" s="64"/>
      <c r="F92" s="63"/>
      <c r="G92" s="62"/>
      <c r="H92" s="60"/>
      <c r="I92" s="39"/>
      <c r="J92" s="39"/>
    </row>
    <row r="93" spans="1:10" ht="13.5" thickBot="1">
      <c r="A93" s="10" t="s">
        <v>4</v>
      </c>
      <c r="B93" s="61">
        <f aca="true" t="shared" si="16" ref="B93:G93">SUM(B83:B92)</f>
        <v>1385</v>
      </c>
      <c r="C93" s="61">
        <f t="shared" si="16"/>
        <v>100</v>
      </c>
      <c r="D93" s="61">
        <f t="shared" si="16"/>
        <v>209</v>
      </c>
      <c r="E93" s="61">
        <f t="shared" si="16"/>
        <v>70</v>
      </c>
      <c r="F93" s="61">
        <f t="shared" si="16"/>
        <v>0</v>
      </c>
      <c r="G93" s="61">
        <f t="shared" si="16"/>
        <v>0</v>
      </c>
      <c r="H93" s="60"/>
      <c r="I93" s="39"/>
      <c r="J93" s="39"/>
    </row>
    <row r="95" ht="13.5" thickBot="1"/>
    <row r="96" spans="1:10" ht="12.75">
      <c r="A96" s="380" t="s">
        <v>0</v>
      </c>
      <c r="B96" s="365" t="s">
        <v>76</v>
      </c>
      <c r="C96" s="382" t="s">
        <v>20</v>
      </c>
      <c r="D96" s="358"/>
      <c r="E96" s="383"/>
      <c r="F96" s="360" t="s">
        <v>6</v>
      </c>
      <c r="G96" s="361"/>
      <c r="H96" s="362"/>
      <c r="I96" s="386" t="s">
        <v>5</v>
      </c>
      <c r="J96" s="364"/>
    </row>
    <row r="97" spans="1:10" ht="13.5" thickBot="1">
      <c r="A97" s="381"/>
      <c r="B97" s="366"/>
      <c r="C97" s="20" t="s">
        <v>1</v>
      </c>
      <c r="D97" s="20" t="s">
        <v>2</v>
      </c>
      <c r="E97" s="22" t="s">
        <v>3</v>
      </c>
      <c r="F97" s="21" t="s">
        <v>1</v>
      </c>
      <c r="G97" s="20" t="s">
        <v>2</v>
      </c>
      <c r="H97" s="19" t="s">
        <v>3</v>
      </c>
      <c r="I97" s="387" t="s">
        <v>7</v>
      </c>
      <c r="J97" s="368"/>
    </row>
    <row r="98" spans="1:10" ht="13.5" thickBot="1">
      <c r="A98" s="18" t="str">
        <f aca="true" t="shared" si="17" ref="A98:A107">A6</f>
        <v>BAR LE DUC</v>
      </c>
      <c r="B98" s="17">
        <f aca="true" t="shared" si="18" ref="B98:B107">B48</f>
        <v>26</v>
      </c>
      <c r="C98" s="16">
        <f aca="true" t="shared" si="19" ref="C98:C107">B69+E69+B83+E83</f>
        <v>70</v>
      </c>
      <c r="D98" s="15">
        <f aca="true" t="shared" si="20" ref="D98:D107">C69+F69+C83+F83</f>
        <v>0</v>
      </c>
      <c r="E98" s="14">
        <f aca="true" t="shared" si="21" ref="E98:E107">D69+G69+D83+G83</f>
        <v>0</v>
      </c>
      <c r="F98" s="13">
        <f aca="true" t="shared" si="22" ref="F98:F108">IF($B98=0,"",C98/$B98)</f>
        <v>2.6923076923076925</v>
      </c>
      <c r="G98" s="13">
        <f aca="true" t="shared" si="23" ref="G98:G108">IF($B98=0,"",D98/$B98)</f>
        <v>0</v>
      </c>
      <c r="H98" s="12">
        <f aca="true" t="shared" si="24" ref="H98:H108">IF($B98=0,"",E98/$B98)</f>
        <v>0</v>
      </c>
      <c r="I98" s="374">
        <f aca="true" t="shared" si="25" ref="I98:I107">C98+D98</f>
        <v>70</v>
      </c>
      <c r="J98" s="375"/>
    </row>
    <row r="99" spans="1:10" ht="13.5" thickBot="1">
      <c r="A99" s="18" t="str">
        <f t="shared" si="17"/>
        <v>COMMERCY Val de Meuse</v>
      </c>
      <c r="B99" s="17">
        <f t="shared" si="18"/>
        <v>14</v>
      </c>
      <c r="C99" s="16">
        <f t="shared" si="19"/>
        <v>235</v>
      </c>
      <c r="D99" s="15">
        <f t="shared" si="20"/>
        <v>0</v>
      </c>
      <c r="E99" s="14">
        <f t="shared" si="21"/>
        <v>59</v>
      </c>
      <c r="F99" s="13">
        <f t="shared" si="22"/>
        <v>16.785714285714285</v>
      </c>
      <c r="G99" s="13">
        <f t="shared" si="23"/>
        <v>0</v>
      </c>
      <c r="H99" s="12">
        <f t="shared" si="24"/>
        <v>4.214285714285714</v>
      </c>
      <c r="I99" s="374">
        <f t="shared" si="25"/>
        <v>235</v>
      </c>
      <c r="J99" s="375"/>
    </row>
    <row r="100" spans="1:10" ht="13.5" thickBot="1">
      <c r="A100" s="18" t="str">
        <f t="shared" si="17"/>
        <v>SAINT MIHIEL LIGIER - RICHIER</v>
      </c>
      <c r="B100" s="17">
        <f t="shared" si="18"/>
        <v>26</v>
      </c>
      <c r="C100" s="16">
        <f t="shared" si="19"/>
        <v>1180</v>
      </c>
      <c r="D100" s="15">
        <f t="shared" si="20"/>
        <v>324</v>
      </c>
      <c r="E100" s="14">
        <f t="shared" si="21"/>
        <v>90</v>
      </c>
      <c r="F100" s="13">
        <f t="shared" si="22"/>
        <v>45.38461538461539</v>
      </c>
      <c r="G100" s="13">
        <f t="shared" si="23"/>
        <v>12.461538461538462</v>
      </c>
      <c r="H100" s="12">
        <f t="shared" si="24"/>
        <v>3.4615384615384617</v>
      </c>
      <c r="I100" s="374">
        <f t="shared" si="25"/>
        <v>1504</v>
      </c>
      <c r="J100" s="375"/>
    </row>
    <row r="101" spans="1:10" ht="13.5" thickBot="1">
      <c r="A101" s="18" t="str">
        <f t="shared" si="17"/>
        <v>STENAY DUN SUR MEUSE</v>
      </c>
      <c r="B101" s="17">
        <f t="shared" si="18"/>
        <v>7</v>
      </c>
      <c r="C101" s="16">
        <f t="shared" si="19"/>
        <v>7128</v>
      </c>
      <c r="D101" s="15">
        <f t="shared" si="20"/>
        <v>100</v>
      </c>
      <c r="E101" s="14">
        <f t="shared" si="21"/>
        <v>0</v>
      </c>
      <c r="F101" s="13">
        <f t="shared" si="22"/>
        <v>1018.2857142857143</v>
      </c>
      <c r="G101" s="13">
        <f t="shared" si="23"/>
        <v>14.285714285714286</v>
      </c>
      <c r="H101" s="12">
        <f t="shared" si="24"/>
        <v>0</v>
      </c>
      <c r="I101" s="374">
        <f t="shared" si="25"/>
        <v>7228</v>
      </c>
      <c r="J101" s="375"/>
    </row>
    <row r="102" spans="1:10" ht="13.5" thickBot="1">
      <c r="A102" s="18" t="str">
        <f t="shared" si="17"/>
        <v>VERDUN</v>
      </c>
      <c r="B102" s="17">
        <f t="shared" si="18"/>
        <v>36</v>
      </c>
      <c r="C102" s="16">
        <f t="shared" si="19"/>
        <v>900</v>
      </c>
      <c r="D102" s="15">
        <f t="shared" si="20"/>
        <v>0</v>
      </c>
      <c r="E102" s="14">
        <f t="shared" si="21"/>
        <v>150</v>
      </c>
      <c r="F102" s="13">
        <f t="shared" si="22"/>
        <v>25</v>
      </c>
      <c r="G102" s="13">
        <f t="shared" si="23"/>
        <v>0</v>
      </c>
      <c r="H102" s="12">
        <f t="shared" si="24"/>
        <v>4.166666666666667</v>
      </c>
      <c r="I102" s="374">
        <f t="shared" si="25"/>
        <v>900</v>
      </c>
      <c r="J102" s="375"/>
    </row>
    <row r="103" spans="1:10" ht="13.5" thickBot="1">
      <c r="A103" s="18" t="str">
        <f t="shared" si="17"/>
        <v>Club 6</v>
      </c>
      <c r="B103" s="17">
        <f t="shared" si="18"/>
        <v>0</v>
      </c>
      <c r="C103" s="16">
        <f t="shared" si="19"/>
        <v>0</v>
      </c>
      <c r="D103" s="15">
        <f t="shared" si="20"/>
        <v>0</v>
      </c>
      <c r="E103" s="14">
        <f t="shared" si="21"/>
        <v>0</v>
      </c>
      <c r="F103" s="13">
        <f t="shared" si="22"/>
      </c>
      <c r="G103" s="13">
        <f t="shared" si="23"/>
      </c>
      <c r="H103" s="12">
        <f t="shared" si="24"/>
      </c>
      <c r="I103" s="374">
        <f t="shared" si="25"/>
        <v>0</v>
      </c>
      <c r="J103" s="375"/>
    </row>
    <row r="104" spans="1:10" ht="13.5" thickBot="1">
      <c r="A104" s="18" t="str">
        <f t="shared" si="17"/>
        <v>Club 7</v>
      </c>
      <c r="B104" s="17">
        <f t="shared" si="18"/>
        <v>0</v>
      </c>
      <c r="C104" s="16">
        <f t="shared" si="19"/>
        <v>0</v>
      </c>
      <c r="D104" s="15">
        <f t="shared" si="20"/>
        <v>0</v>
      </c>
      <c r="E104" s="14">
        <f t="shared" si="21"/>
        <v>0</v>
      </c>
      <c r="F104" s="13">
        <f t="shared" si="22"/>
      </c>
      <c r="G104" s="13">
        <f t="shared" si="23"/>
      </c>
      <c r="H104" s="12">
        <f t="shared" si="24"/>
      </c>
      <c r="I104" s="374">
        <f t="shared" si="25"/>
        <v>0</v>
      </c>
      <c r="J104" s="375"/>
    </row>
    <row r="105" spans="1:10" ht="13.5" thickBot="1">
      <c r="A105" s="18" t="str">
        <f t="shared" si="17"/>
        <v>Club 8</v>
      </c>
      <c r="B105" s="17">
        <f t="shared" si="18"/>
        <v>0</v>
      </c>
      <c r="C105" s="16">
        <f t="shared" si="19"/>
        <v>0</v>
      </c>
      <c r="D105" s="15">
        <f t="shared" si="20"/>
        <v>0</v>
      </c>
      <c r="E105" s="14">
        <f t="shared" si="21"/>
        <v>0</v>
      </c>
      <c r="F105" s="13">
        <f t="shared" si="22"/>
      </c>
      <c r="G105" s="13">
        <f t="shared" si="23"/>
      </c>
      <c r="H105" s="12">
        <f t="shared" si="24"/>
      </c>
      <c r="I105" s="374">
        <f t="shared" si="25"/>
        <v>0</v>
      </c>
      <c r="J105" s="375"/>
    </row>
    <row r="106" spans="1:10" ht="13.5" thickBot="1">
      <c r="A106" s="18" t="str">
        <f t="shared" si="17"/>
        <v>Club 9</v>
      </c>
      <c r="B106" s="17">
        <f t="shared" si="18"/>
        <v>0</v>
      </c>
      <c r="C106" s="16">
        <f t="shared" si="19"/>
        <v>0</v>
      </c>
      <c r="D106" s="15">
        <f t="shared" si="20"/>
        <v>0</v>
      </c>
      <c r="E106" s="14">
        <f t="shared" si="21"/>
        <v>0</v>
      </c>
      <c r="F106" s="13">
        <f t="shared" si="22"/>
      </c>
      <c r="G106" s="13">
        <f t="shared" si="23"/>
      </c>
      <c r="H106" s="12">
        <f t="shared" si="24"/>
      </c>
      <c r="I106" s="374">
        <f t="shared" si="25"/>
        <v>0</v>
      </c>
      <c r="J106" s="375"/>
    </row>
    <row r="107" spans="1:10" ht="13.5" thickBot="1">
      <c r="A107" s="18" t="str">
        <f t="shared" si="17"/>
        <v>Club 10</v>
      </c>
      <c r="B107" s="59">
        <f t="shared" si="18"/>
        <v>0</v>
      </c>
      <c r="C107" s="16">
        <f t="shared" si="19"/>
        <v>0</v>
      </c>
      <c r="D107" s="15">
        <f t="shared" si="20"/>
        <v>0</v>
      </c>
      <c r="E107" s="14">
        <f t="shared" si="21"/>
        <v>0</v>
      </c>
      <c r="F107" s="13">
        <f t="shared" si="22"/>
      </c>
      <c r="G107" s="13">
        <f t="shared" si="23"/>
      </c>
      <c r="H107" s="12">
        <f t="shared" si="24"/>
      </c>
      <c r="I107" s="374">
        <f t="shared" si="25"/>
        <v>0</v>
      </c>
      <c r="J107" s="375"/>
    </row>
    <row r="108" spans="1:10" ht="13.5" thickBot="1">
      <c r="A108" s="34" t="s">
        <v>4</v>
      </c>
      <c r="B108" s="10">
        <f>SUM(B98:B107)</f>
        <v>109</v>
      </c>
      <c r="C108" s="33">
        <f>SUM(C98:C107)</f>
        <v>9513</v>
      </c>
      <c r="D108" s="32">
        <f>SUM(D98:D107)</f>
        <v>424</v>
      </c>
      <c r="E108" s="32">
        <f>SUM(E98:E107)</f>
        <v>299</v>
      </c>
      <c r="F108" s="6">
        <f t="shared" si="22"/>
        <v>87.27522935779817</v>
      </c>
      <c r="G108" s="6">
        <f t="shared" si="23"/>
        <v>3.889908256880734</v>
      </c>
      <c r="H108" s="5">
        <f t="shared" si="24"/>
        <v>2.743119266055046</v>
      </c>
      <c r="I108" s="378">
        <f>SUM(I98:J107)</f>
        <v>9937</v>
      </c>
      <c r="J108" s="379"/>
    </row>
    <row r="109" spans="1:10" ht="13.5" thickBot="1">
      <c r="A109" s="26"/>
      <c r="B109" s="26"/>
      <c r="C109" s="26"/>
      <c r="D109" s="26"/>
      <c r="E109" s="26"/>
      <c r="F109" s="54"/>
      <c r="G109" s="54"/>
      <c r="H109" s="54"/>
      <c r="I109" s="26"/>
      <c r="J109" s="26"/>
    </row>
    <row r="110" spans="1:10" ht="12.75" customHeight="1">
      <c r="A110" s="380" t="s">
        <v>0</v>
      </c>
      <c r="B110" s="357" t="s">
        <v>15</v>
      </c>
      <c r="C110" s="358"/>
      <c r="D110" s="359"/>
      <c r="E110" s="26"/>
      <c r="F110" s="54"/>
      <c r="G110" s="54"/>
      <c r="H110" s="54"/>
      <c r="I110" s="26"/>
      <c r="J110" s="26"/>
    </row>
    <row r="111" spans="1:10" ht="13.5" customHeight="1" thickBot="1">
      <c r="A111" s="381"/>
      <c r="B111" s="388" t="s">
        <v>1</v>
      </c>
      <c r="C111" s="389"/>
      <c r="D111" s="390"/>
      <c r="E111" s="26"/>
      <c r="F111" s="54"/>
      <c r="G111" s="54"/>
      <c r="H111" s="54"/>
      <c r="I111" s="26"/>
      <c r="J111" s="26"/>
    </row>
    <row r="112" spans="1:10" ht="13.5" thickBot="1">
      <c r="A112" s="58" t="str">
        <f aca="true" t="shared" si="26" ref="A112:A121">A20</f>
        <v>BAR LE DUC</v>
      </c>
      <c r="B112" s="38"/>
      <c r="C112" s="56"/>
      <c r="D112" s="38"/>
      <c r="E112" s="26"/>
      <c r="F112" s="54"/>
      <c r="G112" s="54"/>
      <c r="H112" s="54"/>
      <c r="I112" s="26"/>
      <c r="J112" s="26"/>
    </row>
    <row r="113" spans="1:10" ht="13.5" thickBot="1">
      <c r="A113" s="58" t="str">
        <f t="shared" si="26"/>
        <v>COMMERCY Val de Meuse</v>
      </c>
      <c r="B113" s="38"/>
      <c r="C113" s="56"/>
      <c r="D113" s="38"/>
      <c r="E113" s="26"/>
      <c r="F113" s="54"/>
      <c r="G113" s="54"/>
      <c r="H113" s="54"/>
      <c r="I113" s="26"/>
      <c r="J113" s="26"/>
    </row>
    <row r="114" spans="1:10" ht="13.5" thickBot="1">
      <c r="A114" s="58" t="str">
        <f t="shared" si="26"/>
        <v>SAINT MIHIEL LIGIER - RICHIER</v>
      </c>
      <c r="B114" s="38"/>
      <c r="C114" s="56"/>
      <c r="D114" s="38"/>
      <c r="E114" s="26"/>
      <c r="F114" s="54"/>
      <c r="G114" s="54"/>
      <c r="H114" s="54"/>
      <c r="I114" s="26"/>
      <c r="J114" s="26"/>
    </row>
    <row r="115" spans="1:10" ht="13.5" thickBot="1">
      <c r="A115" s="58" t="str">
        <f t="shared" si="26"/>
        <v>STENAY DUN SUR MEUSE</v>
      </c>
      <c r="B115" s="38"/>
      <c r="C115" s="56"/>
      <c r="D115" s="38"/>
      <c r="E115" s="26"/>
      <c r="F115" s="54"/>
      <c r="G115" s="54"/>
      <c r="H115" s="54"/>
      <c r="I115" s="26"/>
      <c r="J115" s="26"/>
    </row>
    <row r="116" spans="1:10" ht="13.5" thickBot="1">
      <c r="A116" s="58" t="str">
        <f t="shared" si="26"/>
        <v>VERDUN</v>
      </c>
      <c r="B116" s="38"/>
      <c r="C116" s="56">
        <v>7000</v>
      </c>
      <c r="D116" s="38"/>
      <c r="E116" s="26"/>
      <c r="F116" s="54"/>
      <c r="G116" s="54"/>
      <c r="H116" s="54"/>
      <c r="I116" s="26"/>
      <c r="J116" s="26"/>
    </row>
    <row r="117" spans="1:10" ht="13.5" thickBot="1">
      <c r="A117" s="58" t="str">
        <f t="shared" si="26"/>
        <v>Club 6</v>
      </c>
      <c r="B117" s="38"/>
      <c r="C117" s="56"/>
      <c r="D117" s="38"/>
      <c r="E117" s="26"/>
      <c r="F117" s="54"/>
      <c r="G117" s="54"/>
      <c r="H117" s="54"/>
      <c r="I117" s="26"/>
      <c r="J117" s="26"/>
    </row>
    <row r="118" spans="1:10" ht="13.5" thickBot="1">
      <c r="A118" s="58" t="str">
        <f t="shared" si="26"/>
        <v>Club 7</v>
      </c>
      <c r="B118" s="38"/>
      <c r="C118" s="56"/>
      <c r="D118" s="38"/>
      <c r="E118" s="26"/>
      <c r="F118" s="54"/>
      <c r="G118" s="54"/>
      <c r="H118" s="54"/>
      <c r="I118" s="26"/>
      <c r="J118" s="26"/>
    </row>
    <row r="119" spans="1:10" ht="13.5" thickBot="1">
      <c r="A119" s="58" t="str">
        <f t="shared" si="26"/>
        <v>Club 8</v>
      </c>
      <c r="B119" s="38"/>
      <c r="C119" s="56"/>
      <c r="D119" s="38"/>
      <c r="E119" s="26"/>
      <c r="F119" s="54"/>
      <c r="G119" s="54"/>
      <c r="H119" s="54"/>
      <c r="I119" s="26"/>
      <c r="J119" s="26"/>
    </row>
    <row r="120" spans="1:10" ht="13.5" thickBot="1">
      <c r="A120" s="58" t="str">
        <f t="shared" si="26"/>
        <v>Club 9</v>
      </c>
      <c r="B120" s="38"/>
      <c r="C120" s="56"/>
      <c r="D120" s="38"/>
      <c r="E120" s="26"/>
      <c r="F120" s="54"/>
      <c r="G120" s="54"/>
      <c r="H120" s="54"/>
      <c r="I120" s="26"/>
      <c r="J120" s="26"/>
    </row>
    <row r="121" spans="1:10" ht="13.5" thickBot="1">
      <c r="A121" s="57" t="str">
        <f t="shared" si="26"/>
        <v>Club 10</v>
      </c>
      <c r="B121" s="38"/>
      <c r="C121" s="56"/>
      <c r="D121" s="38"/>
      <c r="E121" s="26"/>
      <c r="F121" s="54"/>
      <c r="G121" s="54"/>
      <c r="H121" s="54"/>
      <c r="I121" s="26"/>
      <c r="J121" s="26"/>
    </row>
    <row r="122" spans="1:10" ht="13.5" thickBot="1">
      <c r="A122" s="55" t="s">
        <v>4</v>
      </c>
      <c r="B122" s="38"/>
      <c r="C122" s="44">
        <f>SUM(C112:C121)</f>
        <v>7000</v>
      </c>
      <c r="D122" s="38"/>
      <c r="E122" s="26"/>
      <c r="F122" s="54"/>
      <c r="G122" s="54"/>
      <c r="H122" s="54"/>
      <c r="I122" s="26"/>
      <c r="J122" s="26"/>
    </row>
    <row r="123" spans="1:10" ht="12.75" customHeight="1">
      <c r="A123" s="395"/>
      <c r="B123" s="377"/>
      <c r="C123" s="377"/>
      <c r="D123" s="53"/>
      <c r="E123" s="377"/>
      <c r="F123" s="377"/>
      <c r="G123" s="377"/>
      <c r="H123" s="394"/>
      <c r="I123" s="394"/>
      <c r="J123" s="394"/>
    </row>
    <row r="124" spans="1:10" ht="13.5" customHeight="1" thickBot="1">
      <c r="A124" s="395"/>
      <c r="B124" s="42"/>
      <c r="C124" s="42"/>
      <c r="D124" s="42"/>
      <c r="E124" s="396"/>
      <c r="F124" s="396"/>
      <c r="G124" s="396"/>
      <c r="H124" s="41"/>
      <c r="I124" s="41"/>
      <c r="J124" s="41"/>
    </row>
    <row r="125" spans="1:10" ht="18.75" customHeight="1" thickBot="1">
      <c r="A125" s="52" t="str">
        <f>A2</f>
        <v>ZONE 23</v>
      </c>
      <c r="B125" s="354" t="s">
        <v>9</v>
      </c>
      <c r="C125" s="355"/>
      <c r="D125" s="355"/>
      <c r="E125" s="355"/>
      <c r="F125" s="355"/>
      <c r="G125" s="355"/>
      <c r="H125" s="355"/>
      <c r="I125" s="355"/>
      <c r="J125" s="356"/>
    </row>
    <row r="126" spans="2:10" ht="13.5" thickBot="1"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 customHeight="1">
      <c r="A127" s="50" t="s">
        <v>0</v>
      </c>
      <c r="B127" s="391" t="s">
        <v>16</v>
      </c>
      <c r="C127" s="392"/>
      <c r="D127" s="393"/>
      <c r="E127" s="391" t="s">
        <v>17</v>
      </c>
      <c r="F127" s="392"/>
      <c r="G127" s="393"/>
      <c r="H127" s="391" t="s">
        <v>18</v>
      </c>
      <c r="I127" s="392"/>
      <c r="J127" s="393"/>
    </row>
    <row r="128" spans="1:10" ht="13.5" customHeight="1" thickBot="1">
      <c r="A128" s="49"/>
      <c r="B128" s="21" t="s">
        <v>1</v>
      </c>
      <c r="C128" s="20" t="s">
        <v>2</v>
      </c>
      <c r="D128" s="19" t="s">
        <v>3</v>
      </c>
      <c r="E128" s="35" t="s">
        <v>1</v>
      </c>
      <c r="F128" s="20" t="s">
        <v>2</v>
      </c>
      <c r="G128" s="22" t="s">
        <v>3</v>
      </c>
      <c r="H128" s="21" t="s">
        <v>1</v>
      </c>
      <c r="I128" s="20" t="s">
        <v>2</v>
      </c>
      <c r="J128" s="19" t="s">
        <v>3</v>
      </c>
    </row>
    <row r="129" spans="1:10" ht="13.5" thickBot="1">
      <c r="A129" s="18" t="str">
        <f aca="true" t="shared" si="27" ref="A129:A138">A6</f>
        <v>BAR LE DUC</v>
      </c>
      <c r="B129" s="47"/>
      <c r="C129" s="46"/>
      <c r="D129" s="45"/>
      <c r="E129" s="46"/>
      <c r="F129" s="46"/>
      <c r="G129" s="48"/>
      <c r="H129" s="47"/>
      <c r="I129" s="46"/>
      <c r="J129" s="45"/>
    </row>
    <row r="130" spans="1:10" ht="13.5" thickBot="1">
      <c r="A130" s="18" t="str">
        <f t="shared" si="27"/>
        <v>COMMERCY Val de Meuse</v>
      </c>
      <c r="B130" s="47"/>
      <c r="C130" s="46">
        <v>1117</v>
      </c>
      <c r="D130" s="45">
        <v>3</v>
      </c>
      <c r="E130" s="46"/>
      <c r="F130" s="46"/>
      <c r="G130" s="48"/>
      <c r="H130" s="47">
        <v>300</v>
      </c>
      <c r="I130" s="46"/>
      <c r="J130" s="45"/>
    </row>
    <row r="131" spans="1:10" ht="13.5" thickBot="1">
      <c r="A131" s="18" t="str">
        <f t="shared" si="27"/>
        <v>SAINT MIHIEL LIGIER - RICHIER</v>
      </c>
      <c r="B131" s="47"/>
      <c r="C131" s="46">
        <v>19050</v>
      </c>
      <c r="D131" s="45">
        <v>25</v>
      </c>
      <c r="E131" s="46">
        <v>750</v>
      </c>
      <c r="F131" s="46">
        <v>230</v>
      </c>
      <c r="G131" s="48">
        <v>50</v>
      </c>
      <c r="H131" s="47">
        <v>1000</v>
      </c>
      <c r="I131" s="46">
        <v>299</v>
      </c>
      <c r="J131" s="45">
        <v>80</v>
      </c>
    </row>
    <row r="132" spans="1:10" ht="13.5" thickBot="1">
      <c r="A132" s="18" t="str">
        <f t="shared" si="27"/>
        <v>STENAY DUN SUR MEUSE</v>
      </c>
      <c r="B132" s="47"/>
      <c r="C132" s="46"/>
      <c r="D132" s="45"/>
      <c r="E132" s="46"/>
      <c r="F132" s="46"/>
      <c r="G132" s="48"/>
      <c r="H132" s="47"/>
      <c r="I132" s="46"/>
      <c r="J132" s="45"/>
    </row>
    <row r="133" spans="1:10" ht="13.5" thickBot="1">
      <c r="A133" s="18" t="str">
        <f t="shared" si="27"/>
        <v>VERDUN</v>
      </c>
      <c r="B133" s="47">
        <v>100</v>
      </c>
      <c r="C133" s="46"/>
      <c r="D133" s="45"/>
      <c r="E133" s="46">
        <v>2300</v>
      </c>
      <c r="F133" s="46"/>
      <c r="G133" s="48">
        <v>10</v>
      </c>
      <c r="H133" s="47">
        <v>820</v>
      </c>
      <c r="I133" s="46"/>
      <c r="J133" s="45"/>
    </row>
    <row r="134" spans="1:10" ht="13.5" thickBot="1">
      <c r="A134" s="18" t="str">
        <f t="shared" si="27"/>
        <v>Club 6</v>
      </c>
      <c r="B134" s="47"/>
      <c r="C134" s="46"/>
      <c r="D134" s="45"/>
      <c r="E134" s="46"/>
      <c r="F134" s="46"/>
      <c r="G134" s="48"/>
      <c r="H134" s="47"/>
      <c r="I134" s="46"/>
      <c r="J134" s="45"/>
    </row>
    <row r="135" spans="1:10" ht="13.5" thickBot="1">
      <c r="A135" s="18" t="str">
        <f t="shared" si="27"/>
        <v>Club 7</v>
      </c>
      <c r="B135" s="47"/>
      <c r="C135" s="46"/>
      <c r="D135" s="45"/>
      <c r="E135" s="46"/>
      <c r="F135" s="46"/>
      <c r="G135" s="48"/>
      <c r="H135" s="47"/>
      <c r="I135" s="46"/>
      <c r="J135" s="45"/>
    </row>
    <row r="136" spans="1:10" ht="13.5" thickBot="1">
      <c r="A136" s="18" t="str">
        <f t="shared" si="27"/>
        <v>Club 8</v>
      </c>
      <c r="B136" s="47"/>
      <c r="C136" s="46"/>
      <c r="D136" s="45"/>
      <c r="E136" s="46"/>
      <c r="F136" s="46"/>
      <c r="G136" s="48"/>
      <c r="H136" s="47"/>
      <c r="I136" s="46"/>
      <c r="J136" s="45"/>
    </row>
    <row r="137" spans="1:10" ht="13.5" thickBot="1">
      <c r="A137" s="18" t="str">
        <f t="shared" si="27"/>
        <v>Club 9</v>
      </c>
      <c r="B137" s="47"/>
      <c r="C137" s="46"/>
      <c r="D137" s="45"/>
      <c r="E137" s="46"/>
      <c r="F137" s="46"/>
      <c r="G137" s="48"/>
      <c r="H137" s="47"/>
      <c r="I137" s="46"/>
      <c r="J137" s="45"/>
    </row>
    <row r="138" spans="1:10" ht="13.5" thickBot="1">
      <c r="A138" s="18" t="str">
        <f t="shared" si="27"/>
        <v>Club 10</v>
      </c>
      <c r="B138" s="47"/>
      <c r="C138" s="46"/>
      <c r="D138" s="45"/>
      <c r="E138" s="46"/>
      <c r="F138" s="46"/>
      <c r="G138" s="48"/>
      <c r="H138" s="47"/>
      <c r="I138" s="46"/>
      <c r="J138" s="45"/>
    </row>
    <row r="139" spans="1:10" ht="13.5" thickBot="1">
      <c r="A139" s="10" t="s">
        <v>4</v>
      </c>
      <c r="B139" s="44">
        <f aca="true" t="shared" si="28" ref="B139:J139">SUM(B129:B138)</f>
        <v>100</v>
      </c>
      <c r="C139" s="44">
        <f t="shared" si="28"/>
        <v>20167</v>
      </c>
      <c r="D139" s="44">
        <f t="shared" si="28"/>
        <v>28</v>
      </c>
      <c r="E139" s="44">
        <f t="shared" si="28"/>
        <v>3050</v>
      </c>
      <c r="F139" s="44">
        <f t="shared" si="28"/>
        <v>230</v>
      </c>
      <c r="G139" s="44">
        <f t="shared" si="28"/>
        <v>60</v>
      </c>
      <c r="H139" s="44">
        <f t="shared" si="28"/>
        <v>2120</v>
      </c>
      <c r="I139" s="44">
        <f t="shared" si="28"/>
        <v>299</v>
      </c>
      <c r="J139" s="44">
        <f t="shared" si="28"/>
        <v>80</v>
      </c>
    </row>
    <row r="141" spans="1:10" ht="12.75" customHeight="1">
      <c r="A141" s="43"/>
      <c r="B141" s="42"/>
      <c r="C141" s="42"/>
      <c r="D141" s="42"/>
      <c r="E141" s="41"/>
      <c r="F141" s="41"/>
      <c r="G141" s="41"/>
      <c r="H141" s="41"/>
      <c r="I141" s="41"/>
      <c r="J141" s="41"/>
    </row>
    <row r="142" spans="1:10" ht="13.5" thickBot="1">
      <c r="A142" s="40"/>
      <c r="B142" s="39"/>
      <c r="C142" s="39"/>
      <c r="D142" s="39"/>
      <c r="E142" s="38"/>
      <c r="F142" s="38"/>
      <c r="G142" s="38"/>
      <c r="H142" s="38"/>
      <c r="I142" s="38"/>
      <c r="J142" s="38"/>
    </row>
    <row r="143" spans="1:10" ht="12.75" customHeight="1">
      <c r="A143" s="37" t="s">
        <v>0</v>
      </c>
      <c r="B143" s="365" t="s">
        <v>76</v>
      </c>
      <c r="C143" s="360" t="s">
        <v>19</v>
      </c>
      <c r="D143" s="361"/>
      <c r="E143" s="362"/>
      <c r="F143" s="360" t="s">
        <v>6</v>
      </c>
      <c r="G143" s="361"/>
      <c r="H143" s="362"/>
      <c r="I143" s="386" t="s">
        <v>5</v>
      </c>
      <c r="J143" s="364"/>
    </row>
    <row r="144" spans="1:10" ht="13.5" customHeight="1" thickBot="1">
      <c r="A144" s="36"/>
      <c r="B144" s="366"/>
      <c r="C144" s="35" t="s">
        <v>1</v>
      </c>
      <c r="D144" s="20" t="s">
        <v>2</v>
      </c>
      <c r="E144" s="22" t="s">
        <v>3</v>
      </c>
      <c r="F144" s="21" t="s">
        <v>1</v>
      </c>
      <c r="G144" s="20" t="s">
        <v>2</v>
      </c>
      <c r="H144" s="19" t="s">
        <v>3</v>
      </c>
      <c r="I144" s="387" t="s">
        <v>7</v>
      </c>
      <c r="J144" s="368"/>
    </row>
    <row r="145" spans="1:10" ht="13.5" thickBot="1">
      <c r="A145" s="18" t="str">
        <f aca="true" t="shared" si="29" ref="A145:A154">A6</f>
        <v>BAR LE DUC</v>
      </c>
      <c r="B145" s="17">
        <f aca="true" t="shared" si="30" ref="B145:B150">B48</f>
        <v>26</v>
      </c>
      <c r="C145" s="16">
        <f>B129+E129+H129+B142</f>
        <v>0</v>
      </c>
      <c r="D145" s="15">
        <f>C129+F129+I129+C142</f>
        <v>0</v>
      </c>
      <c r="E145" s="14">
        <f>D129+G129+J129+D142</f>
        <v>0</v>
      </c>
      <c r="F145" s="13">
        <f aca="true" t="shared" si="31" ref="F145:F155">IF($B145=0,"",C145/$B145)</f>
        <v>0</v>
      </c>
      <c r="G145" s="13">
        <f aca="true" t="shared" si="32" ref="G145:G155">IF($B145=0,"",D145/$B145)</f>
        <v>0</v>
      </c>
      <c r="H145" s="12">
        <f aca="true" t="shared" si="33" ref="H145:H155">IF($B145=0,"",E145/$B145)</f>
        <v>0</v>
      </c>
      <c r="I145" s="374">
        <f aca="true" t="shared" si="34" ref="I145:I154">C145+D145</f>
        <v>0</v>
      </c>
      <c r="J145" s="375"/>
    </row>
    <row r="146" spans="1:10" ht="13.5" thickBot="1">
      <c r="A146" s="18" t="str">
        <f t="shared" si="29"/>
        <v>COMMERCY Val de Meuse</v>
      </c>
      <c r="B146" s="17">
        <f t="shared" si="30"/>
        <v>14</v>
      </c>
      <c r="C146" s="16">
        <f aca="true" t="shared" si="35" ref="C146:C154">B130+E130+H130</f>
        <v>300</v>
      </c>
      <c r="D146" s="15">
        <f aca="true" t="shared" si="36" ref="D146:D154">C130+F130+I130</f>
        <v>1117</v>
      </c>
      <c r="E146" s="14">
        <f aca="true" t="shared" si="37" ref="E146:E154">D130+G130+J130</f>
        <v>3</v>
      </c>
      <c r="F146" s="13">
        <f t="shared" si="31"/>
        <v>21.428571428571427</v>
      </c>
      <c r="G146" s="13">
        <f t="shared" si="32"/>
        <v>79.78571428571429</v>
      </c>
      <c r="H146" s="12">
        <f t="shared" si="33"/>
        <v>0.21428571428571427</v>
      </c>
      <c r="I146" s="374">
        <f t="shared" si="34"/>
        <v>1417</v>
      </c>
      <c r="J146" s="375"/>
    </row>
    <row r="147" spans="1:10" ht="13.5" thickBot="1">
      <c r="A147" s="18" t="str">
        <f t="shared" si="29"/>
        <v>SAINT MIHIEL LIGIER - RICHIER</v>
      </c>
      <c r="B147" s="17">
        <f t="shared" si="30"/>
        <v>26</v>
      </c>
      <c r="C147" s="16">
        <f t="shared" si="35"/>
        <v>1750</v>
      </c>
      <c r="D147" s="15">
        <f t="shared" si="36"/>
        <v>19579</v>
      </c>
      <c r="E147" s="14">
        <f t="shared" si="37"/>
        <v>155</v>
      </c>
      <c r="F147" s="13">
        <f t="shared" si="31"/>
        <v>67.3076923076923</v>
      </c>
      <c r="G147" s="13">
        <f t="shared" si="32"/>
        <v>753.0384615384615</v>
      </c>
      <c r="H147" s="12">
        <f t="shared" si="33"/>
        <v>5.961538461538462</v>
      </c>
      <c r="I147" s="374">
        <f t="shared" si="34"/>
        <v>21329</v>
      </c>
      <c r="J147" s="375"/>
    </row>
    <row r="148" spans="1:10" ht="13.5" thickBot="1">
      <c r="A148" s="18" t="str">
        <f t="shared" si="29"/>
        <v>STENAY DUN SUR MEUSE</v>
      </c>
      <c r="B148" s="17">
        <f t="shared" si="30"/>
        <v>7</v>
      </c>
      <c r="C148" s="16">
        <f t="shared" si="35"/>
        <v>0</v>
      </c>
      <c r="D148" s="15">
        <f t="shared" si="36"/>
        <v>0</v>
      </c>
      <c r="E148" s="14">
        <f t="shared" si="37"/>
        <v>0</v>
      </c>
      <c r="F148" s="13">
        <f t="shared" si="31"/>
        <v>0</v>
      </c>
      <c r="G148" s="13">
        <f t="shared" si="32"/>
        <v>0</v>
      </c>
      <c r="H148" s="12">
        <f t="shared" si="33"/>
        <v>0</v>
      </c>
      <c r="I148" s="374">
        <f t="shared" si="34"/>
        <v>0</v>
      </c>
      <c r="J148" s="375"/>
    </row>
    <row r="149" spans="1:10" ht="13.5" thickBot="1">
      <c r="A149" s="18" t="str">
        <f t="shared" si="29"/>
        <v>VERDUN</v>
      </c>
      <c r="B149" s="17">
        <f t="shared" si="30"/>
        <v>36</v>
      </c>
      <c r="C149" s="16">
        <f t="shared" si="35"/>
        <v>3220</v>
      </c>
      <c r="D149" s="15">
        <f t="shared" si="36"/>
        <v>0</v>
      </c>
      <c r="E149" s="14">
        <f t="shared" si="37"/>
        <v>10</v>
      </c>
      <c r="F149" s="13">
        <f t="shared" si="31"/>
        <v>89.44444444444444</v>
      </c>
      <c r="G149" s="13">
        <f t="shared" si="32"/>
        <v>0</v>
      </c>
      <c r="H149" s="12">
        <f t="shared" si="33"/>
        <v>0.2777777777777778</v>
      </c>
      <c r="I149" s="374">
        <f t="shared" si="34"/>
        <v>3220</v>
      </c>
      <c r="J149" s="375"/>
    </row>
    <row r="150" spans="1:10" ht="13.5" thickBot="1">
      <c r="A150" s="18" t="str">
        <f t="shared" si="29"/>
        <v>Club 6</v>
      </c>
      <c r="B150" s="17">
        <f t="shared" si="30"/>
        <v>0</v>
      </c>
      <c r="C150" s="16">
        <f t="shared" si="35"/>
        <v>0</v>
      </c>
      <c r="D150" s="15">
        <f t="shared" si="36"/>
        <v>0</v>
      </c>
      <c r="E150" s="14">
        <f t="shared" si="37"/>
        <v>0</v>
      </c>
      <c r="F150" s="13">
        <f t="shared" si="31"/>
      </c>
      <c r="G150" s="13">
        <f t="shared" si="32"/>
      </c>
      <c r="H150" s="12">
        <f t="shared" si="33"/>
      </c>
      <c r="I150" s="374">
        <f t="shared" si="34"/>
        <v>0</v>
      </c>
      <c r="J150" s="375"/>
    </row>
    <row r="151" spans="1:10" ht="13.5" thickBot="1">
      <c r="A151" s="18" t="str">
        <f t="shared" si="29"/>
        <v>Club 7</v>
      </c>
      <c r="B151" s="17">
        <f>B54</f>
        <v>0</v>
      </c>
      <c r="C151" s="16">
        <f t="shared" si="35"/>
        <v>0</v>
      </c>
      <c r="D151" s="15">
        <f t="shared" si="36"/>
        <v>0</v>
      </c>
      <c r="E151" s="14">
        <f t="shared" si="37"/>
        <v>0</v>
      </c>
      <c r="F151" s="13">
        <f t="shared" si="31"/>
      </c>
      <c r="G151" s="13">
        <f t="shared" si="32"/>
      </c>
      <c r="H151" s="12">
        <f t="shared" si="33"/>
      </c>
      <c r="I151" s="374">
        <f t="shared" si="34"/>
        <v>0</v>
      </c>
      <c r="J151" s="375"/>
    </row>
    <row r="152" spans="1:10" ht="13.5" thickBot="1">
      <c r="A152" s="18" t="str">
        <f t="shared" si="29"/>
        <v>Club 8</v>
      </c>
      <c r="B152" s="17">
        <f>B55</f>
        <v>0</v>
      </c>
      <c r="C152" s="16">
        <f t="shared" si="35"/>
        <v>0</v>
      </c>
      <c r="D152" s="15">
        <f t="shared" si="36"/>
        <v>0</v>
      </c>
      <c r="E152" s="14">
        <f t="shared" si="37"/>
        <v>0</v>
      </c>
      <c r="F152" s="13">
        <f t="shared" si="31"/>
      </c>
      <c r="G152" s="13">
        <f t="shared" si="32"/>
      </c>
      <c r="H152" s="12">
        <f t="shared" si="33"/>
      </c>
      <c r="I152" s="374">
        <f t="shared" si="34"/>
        <v>0</v>
      </c>
      <c r="J152" s="375"/>
    </row>
    <row r="153" spans="1:10" ht="13.5" thickBot="1">
      <c r="A153" s="18" t="str">
        <f t="shared" si="29"/>
        <v>Club 9</v>
      </c>
      <c r="B153" s="17">
        <f>B56</f>
        <v>0</v>
      </c>
      <c r="C153" s="16">
        <f t="shared" si="35"/>
        <v>0</v>
      </c>
      <c r="D153" s="15">
        <f t="shared" si="36"/>
        <v>0</v>
      </c>
      <c r="E153" s="14">
        <f t="shared" si="37"/>
        <v>0</v>
      </c>
      <c r="F153" s="13">
        <f t="shared" si="31"/>
      </c>
      <c r="G153" s="13">
        <f t="shared" si="32"/>
      </c>
      <c r="H153" s="12">
        <f t="shared" si="33"/>
      </c>
      <c r="I153" s="374">
        <f t="shared" si="34"/>
        <v>0</v>
      </c>
      <c r="J153" s="375"/>
    </row>
    <row r="154" spans="1:10" ht="13.5" thickBot="1">
      <c r="A154" s="18" t="str">
        <f t="shared" si="29"/>
        <v>Club 10</v>
      </c>
      <c r="B154" s="17">
        <f>B57</f>
        <v>0</v>
      </c>
      <c r="C154" s="16">
        <f t="shared" si="35"/>
        <v>0</v>
      </c>
      <c r="D154" s="15">
        <f t="shared" si="36"/>
        <v>0</v>
      </c>
      <c r="E154" s="14">
        <f t="shared" si="37"/>
        <v>0</v>
      </c>
      <c r="F154" s="13">
        <f t="shared" si="31"/>
      </c>
      <c r="G154" s="13">
        <f t="shared" si="32"/>
      </c>
      <c r="H154" s="12">
        <f t="shared" si="33"/>
      </c>
      <c r="I154" s="374">
        <f t="shared" si="34"/>
        <v>0</v>
      </c>
      <c r="J154" s="375"/>
    </row>
    <row r="155" spans="1:10" ht="13.5" thickBot="1">
      <c r="A155" s="34" t="s">
        <v>4</v>
      </c>
      <c r="B155" s="10">
        <f>SUM(B145:B154)</f>
        <v>109</v>
      </c>
      <c r="C155" s="33">
        <f>SUM(C145:C154)</f>
        <v>5270</v>
      </c>
      <c r="D155" s="32">
        <f>SUM(D145:D154)</f>
        <v>20696</v>
      </c>
      <c r="E155" s="31">
        <f>SUM(E145:E154)</f>
        <v>168</v>
      </c>
      <c r="F155" s="6">
        <f t="shared" si="31"/>
        <v>48.34862385321101</v>
      </c>
      <c r="G155" s="6">
        <f t="shared" si="32"/>
        <v>189.87155963302752</v>
      </c>
      <c r="H155" s="5">
        <f t="shared" si="33"/>
        <v>1.5412844036697249</v>
      </c>
      <c r="I155" s="378">
        <f>SUM(I145:J154)</f>
        <v>25966</v>
      </c>
      <c r="J155" s="379"/>
    </row>
    <row r="156" spans="1:10" ht="12.75">
      <c r="A156" s="26"/>
      <c r="B156" s="26"/>
      <c r="C156" s="26"/>
      <c r="D156" s="26"/>
      <c r="E156" s="26"/>
      <c r="F156" s="27"/>
      <c r="G156" s="27"/>
      <c r="H156" s="27"/>
      <c r="I156" s="26"/>
      <c r="J156" s="26"/>
    </row>
    <row r="157" spans="1:10" ht="12.75">
      <c r="A157" s="26"/>
      <c r="B157" s="26"/>
      <c r="C157" s="26"/>
      <c r="D157" s="26"/>
      <c r="E157" s="26"/>
      <c r="F157" s="27"/>
      <c r="G157" s="27"/>
      <c r="H157" s="27"/>
      <c r="I157" s="26"/>
      <c r="J157" s="26"/>
    </row>
    <row r="158" spans="1:10" ht="18" customHeight="1">
      <c r="A158" s="30" t="str">
        <f>A2</f>
        <v>ZONE 23</v>
      </c>
      <c r="B158" s="397" t="s">
        <v>68</v>
      </c>
      <c r="C158" s="397"/>
      <c r="D158" s="397"/>
      <c r="E158" s="397"/>
      <c r="F158" s="397"/>
      <c r="G158" s="397"/>
      <c r="H158" s="397"/>
      <c r="I158" s="397"/>
      <c r="J158" s="397"/>
    </row>
    <row r="159" spans="1:10" ht="12.75">
      <c r="A159" s="399" t="s">
        <v>0</v>
      </c>
      <c r="B159" s="401" t="s">
        <v>3</v>
      </c>
      <c r="C159" s="26"/>
      <c r="D159" s="26"/>
      <c r="E159" s="26"/>
      <c r="F159" s="27"/>
      <c r="G159" s="27"/>
      <c r="H159" s="27"/>
      <c r="I159" s="26"/>
      <c r="J159" s="26"/>
    </row>
    <row r="160" spans="1:10" ht="12.75">
      <c r="A160" s="400"/>
      <c r="B160" s="402"/>
      <c r="C160" s="26"/>
      <c r="D160" s="26"/>
      <c r="E160" s="26"/>
      <c r="F160" s="27"/>
      <c r="G160" s="27"/>
      <c r="H160" s="27"/>
      <c r="I160" s="26"/>
      <c r="J160" s="26"/>
    </row>
    <row r="161" spans="1:10" ht="12.75">
      <c r="A161" s="298" t="str">
        <f aca="true" t="shared" si="38" ref="A161:A170">(A6)</f>
        <v>BAR LE DUC</v>
      </c>
      <c r="B161" s="29"/>
      <c r="C161" s="26"/>
      <c r="D161" s="26"/>
      <c r="E161" s="26"/>
      <c r="F161" s="27"/>
      <c r="G161" s="27"/>
      <c r="H161" s="27"/>
      <c r="I161" s="26"/>
      <c r="J161" s="26"/>
    </row>
    <row r="162" spans="1:10" ht="12.75">
      <c r="A162" s="298" t="str">
        <f t="shared" si="38"/>
        <v>COMMERCY Val de Meuse</v>
      </c>
      <c r="B162" s="29"/>
      <c r="C162" s="26"/>
      <c r="D162" s="26"/>
      <c r="E162" s="26"/>
      <c r="F162" s="27"/>
      <c r="G162" s="27"/>
      <c r="H162" s="27"/>
      <c r="I162" s="26"/>
      <c r="J162" s="26"/>
    </row>
    <row r="163" spans="1:10" ht="12.75">
      <c r="A163" s="298" t="str">
        <f t="shared" si="38"/>
        <v>SAINT MIHIEL LIGIER - RICHIER</v>
      </c>
      <c r="B163" s="29"/>
      <c r="C163" s="26"/>
      <c r="D163" s="26"/>
      <c r="E163" s="26"/>
      <c r="F163" s="27"/>
      <c r="G163" s="27"/>
      <c r="H163" s="27"/>
      <c r="I163" s="26"/>
      <c r="J163" s="26"/>
    </row>
    <row r="164" spans="1:10" ht="12.75">
      <c r="A164" s="298" t="str">
        <f t="shared" si="38"/>
        <v>STENAY DUN SUR MEUSE</v>
      </c>
      <c r="B164" s="29"/>
      <c r="C164" s="26"/>
      <c r="D164" s="26"/>
      <c r="E164" s="26"/>
      <c r="F164" s="27"/>
      <c r="G164" s="27"/>
      <c r="H164" s="27"/>
      <c r="I164" s="26"/>
      <c r="J164" s="26"/>
    </row>
    <row r="165" spans="1:10" ht="12.75">
      <c r="A165" s="298" t="str">
        <f t="shared" si="38"/>
        <v>VERDUN</v>
      </c>
      <c r="B165" s="29"/>
      <c r="C165" s="26"/>
      <c r="D165" s="26"/>
      <c r="E165" s="26"/>
      <c r="F165" s="27"/>
      <c r="G165" s="27"/>
      <c r="H165" s="27"/>
      <c r="I165" s="26"/>
      <c r="J165" s="26"/>
    </row>
    <row r="166" spans="1:10" ht="12.75">
      <c r="A166" s="298" t="str">
        <f t="shared" si="38"/>
        <v>Club 6</v>
      </c>
      <c r="B166" s="29"/>
      <c r="C166" s="26"/>
      <c r="D166" s="26"/>
      <c r="E166" s="26"/>
      <c r="F166" s="27"/>
      <c r="G166" s="27"/>
      <c r="H166" s="27"/>
      <c r="I166" s="26"/>
      <c r="J166" s="26"/>
    </row>
    <row r="167" spans="1:10" ht="12.75">
      <c r="A167" s="298" t="str">
        <f t="shared" si="38"/>
        <v>Club 7</v>
      </c>
      <c r="B167" s="29"/>
      <c r="C167" s="26"/>
      <c r="D167" s="26"/>
      <c r="E167" s="26"/>
      <c r="F167" s="27"/>
      <c r="G167" s="27"/>
      <c r="H167" s="27"/>
      <c r="I167" s="26"/>
      <c r="J167" s="26"/>
    </row>
    <row r="168" spans="1:10" ht="12.75">
      <c r="A168" s="298" t="str">
        <f t="shared" si="38"/>
        <v>Club 8</v>
      </c>
      <c r="B168" s="29"/>
      <c r="C168" s="26"/>
      <c r="D168" s="26"/>
      <c r="E168" s="26"/>
      <c r="F168" s="27"/>
      <c r="G168" s="27"/>
      <c r="H168" s="27"/>
      <c r="I168" s="26"/>
      <c r="J168" s="26"/>
    </row>
    <row r="169" spans="1:10" ht="12.75">
      <c r="A169" s="298" t="str">
        <f t="shared" si="38"/>
        <v>Club 9</v>
      </c>
      <c r="B169" s="29"/>
      <c r="C169" s="26"/>
      <c r="D169" s="26"/>
      <c r="E169" s="26"/>
      <c r="F169" s="27"/>
      <c r="G169" s="27"/>
      <c r="H169" s="27"/>
      <c r="I169" s="26"/>
      <c r="J169" s="26"/>
    </row>
    <row r="170" spans="1:10" ht="13.5" thickBot="1">
      <c r="A170" s="299" t="str">
        <f t="shared" si="38"/>
        <v>Club 10</v>
      </c>
      <c r="B170" s="28"/>
      <c r="C170" s="26"/>
      <c r="D170" s="26"/>
      <c r="E170" s="26"/>
      <c r="F170" s="27"/>
      <c r="G170" s="27"/>
      <c r="H170" s="27"/>
      <c r="I170" s="26"/>
      <c r="J170" s="26"/>
    </row>
    <row r="171" spans="1:2" ht="17.25" customHeight="1" thickBot="1">
      <c r="A171" s="25" t="s">
        <v>69</v>
      </c>
      <c r="B171" s="10">
        <f>SUM(B161:B170)</f>
        <v>0</v>
      </c>
    </row>
    <row r="172" spans="1:10" ht="20.25" customHeight="1" thickBot="1">
      <c r="A172" s="398" t="s">
        <v>40</v>
      </c>
      <c r="B172" s="398"/>
      <c r="C172" s="398"/>
      <c r="D172" s="398"/>
      <c r="E172" s="398"/>
      <c r="F172" s="398"/>
      <c r="G172" s="398"/>
      <c r="H172" s="398"/>
      <c r="I172" s="398"/>
      <c r="J172" s="398"/>
    </row>
    <row r="173" spans="1:10" ht="12.75" customHeight="1">
      <c r="A173" s="24" t="s">
        <v>0</v>
      </c>
      <c r="B173" s="365" t="s">
        <v>76</v>
      </c>
      <c r="C173" s="360" t="s">
        <v>5</v>
      </c>
      <c r="D173" s="361"/>
      <c r="E173" s="362"/>
      <c r="F173" s="360" t="s">
        <v>6</v>
      </c>
      <c r="G173" s="361"/>
      <c r="H173" s="362"/>
      <c r="I173" s="386" t="s">
        <v>5</v>
      </c>
      <c r="J173" s="364"/>
    </row>
    <row r="174" spans="1:10" ht="13.5" customHeight="1" thickBot="1">
      <c r="A174" s="23"/>
      <c r="B174" s="366"/>
      <c r="C174" s="20" t="s">
        <v>1</v>
      </c>
      <c r="D174" s="20" t="s">
        <v>2</v>
      </c>
      <c r="E174" s="22" t="s">
        <v>3</v>
      </c>
      <c r="F174" s="21" t="s">
        <v>1</v>
      </c>
      <c r="G174" s="20" t="s">
        <v>2</v>
      </c>
      <c r="H174" s="19" t="s">
        <v>3</v>
      </c>
      <c r="I174" s="387" t="s">
        <v>7</v>
      </c>
      <c r="J174" s="368"/>
    </row>
    <row r="175" spans="1:10" ht="13.5" thickBot="1">
      <c r="A175" s="18" t="str">
        <f aca="true" t="shared" si="39" ref="A175:A184">A6</f>
        <v>BAR LE DUC</v>
      </c>
      <c r="B175" s="17">
        <f aca="true" t="shared" si="40" ref="B175:B184">B48</f>
        <v>26</v>
      </c>
      <c r="C175" s="16">
        <f aca="true" t="shared" si="41" ref="C175:D184">C48+C98+C145</f>
        <v>1466</v>
      </c>
      <c r="D175" s="15">
        <f t="shared" si="41"/>
        <v>0</v>
      </c>
      <c r="E175" s="14">
        <f aca="true" t="shared" si="42" ref="E175:E184">E48+E98+E145+B161</f>
        <v>700</v>
      </c>
      <c r="F175" s="13">
        <f aca="true" t="shared" si="43" ref="F175:F185">IF($B175=0,"",C175/$B175)</f>
        <v>56.38461538461539</v>
      </c>
      <c r="G175" s="13">
        <f aca="true" t="shared" si="44" ref="G175:G185">IF($B175=0,"",D175/$B175)</f>
        <v>0</v>
      </c>
      <c r="H175" s="12">
        <f aca="true" t="shared" si="45" ref="H175:H185">IF($B175=0,"",E175/$B175)</f>
        <v>26.923076923076923</v>
      </c>
      <c r="I175" s="374">
        <f aca="true" t="shared" si="46" ref="I175:I184">C175+D175</f>
        <v>1466</v>
      </c>
      <c r="J175" s="375"/>
    </row>
    <row r="176" spans="1:10" ht="13.5" thickBot="1">
      <c r="A176" s="18" t="str">
        <f t="shared" si="39"/>
        <v>COMMERCY Val de Meuse</v>
      </c>
      <c r="B176" s="17">
        <f t="shared" si="40"/>
        <v>14</v>
      </c>
      <c r="C176" s="16">
        <f t="shared" si="41"/>
        <v>3735</v>
      </c>
      <c r="D176" s="15">
        <f t="shared" si="41"/>
        <v>1117</v>
      </c>
      <c r="E176" s="14">
        <f t="shared" si="42"/>
        <v>720</v>
      </c>
      <c r="F176" s="13">
        <f t="shared" si="43"/>
        <v>266.7857142857143</v>
      </c>
      <c r="G176" s="13">
        <f t="shared" si="44"/>
        <v>79.78571428571429</v>
      </c>
      <c r="H176" s="12">
        <f t="shared" si="45"/>
        <v>51.42857142857143</v>
      </c>
      <c r="I176" s="374">
        <f t="shared" si="46"/>
        <v>4852</v>
      </c>
      <c r="J176" s="375"/>
    </row>
    <row r="177" spans="1:10" ht="13.5" thickBot="1">
      <c r="A177" s="18" t="str">
        <f t="shared" si="39"/>
        <v>SAINT MIHIEL LIGIER - RICHIER</v>
      </c>
      <c r="B177" s="17">
        <f t="shared" si="40"/>
        <v>26</v>
      </c>
      <c r="C177" s="16">
        <f t="shared" si="41"/>
        <v>14045</v>
      </c>
      <c r="D177" s="15">
        <f t="shared" si="41"/>
        <v>23090</v>
      </c>
      <c r="E177" s="14">
        <f t="shared" si="42"/>
        <v>1041</v>
      </c>
      <c r="F177" s="13">
        <f t="shared" si="43"/>
        <v>540.1923076923077</v>
      </c>
      <c r="G177" s="13">
        <f t="shared" si="44"/>
        <v>888.0769230769231</v>
      </c>
      <c r="H177" s="12">
        <f t="shared" si="45"/>
        <v>40.03846153846154</v>
      </c>
      <c r="I177" s="374">
        <f t="shared" si="46"/>
        <v>37135</v>
      </c>
      <c r="J177" s="375"/>
    </row>
    <row r="178" spans="1:10" ht="13.5" thickBot="1">
      <c r="A178" s="18" t="str">
        <f t="shared" si="39"/>
        <v>STENAY DUN SUR MEUSE</v>
      </c>
      <c r="B178" s="17">
        <f t="shared" si="40"/>
        <v>7</v>
      </c>
      <c r="C178" s="16">
        <f t="shared" si="41"/>
        <v>11459</v>
      </c>
      <c r="D178" s="15">
        <f t="shared" si="41"/>
        <v>790</v>
      </c>
      <c r="E178" s="14">
        <f t="shared" si="42"/>
        <v>1350</v>
      </c>
      <c r="F178" s="13">
        <f t="shared" si="43"/>
        <v>1637</v>
      </c>
      <c r="G178" s="13">
        <f t="shared" si="44"/>
        <v>112.85714285714286</v>
      </c>
      <c r="H178" s="12">
        <f t="shared" si="45"/>
        <v>192.85714285714286</v>
      </c>
      <c r="I178" s="374">
        <f t="shared" si="46"/>
        <v>12249</v>
      </c>
      <c r="J178" s="375"/>
    </row>
    <row r="179" spans="1:10" ht="13.5" thickBot="1">
      <c r="A179" s="18" t="str">
        <f t="shared" si="39"/>
        <v>VERDUN</v>
      </c>
      <c r="B179" s="17">
        <f t="shared" si="40"/>
        <v>36</v>
      </c>
      <c r="C179" s="16">
        <f t="shared" si="41"/>
        <v>12429</v>
      </c>
      <c r="D179" s="15">
        <f t="shared" si="41"/>
        <v>0</v>
      </c>
      <c r="E179" s="14">
        <f t="shared" si="42"/>
        <v>1073</v>
      </c>
      <c r="F179" s="13">
        <f t="shared" si="43"/>
        <v>345.25</v>
      </c>
      <c r="G179" s="13">
        <f t="shared" si="44"/>
        <v>0</v>
      </c>
      <c r="H179" s="12">
        <f t="shared" si="45"/>
        <v>29.805555555555557</v>
      </c>
      <c r="I179" s="374">
        <f t="shared" si="46"/>
        <v>12429</v>
      </c>
      <c r="J179" s="375"/>
    </row>
    <row r="180" spans="1:10" ht="13.5" thickBot="1">
      <c r="A180" s="18" t="str">
        <f t="shared" si="39"/>
        <v>Club 6</v>
      </c>
      <c r="B180" s="17">
        <f t="shared" si="40"/>
        <v>0</v>
      </c>
      <c r="C180" s="16">
        <f t="shared" si="41"/>
        <v>0</v>
      </c>
      <c r="D180" s="15">
        <f t="shared" si="41"/>
        <v>0</v>
      </c>
      <c r="E180" s="14">
        <f t="shared" si="42"/>
        <v>0</v>
      </c>
      <c r="F180" s="13">
        <f t="shared" si="43"/>
      </c>
      <c r="G180" s="13">
        <f t="shared" si="44"/>
      </c>
      <c r="H180" s="12">
        <f t="shared" si="45"/>
      </c>
      <c r="I180" s="374">
        <f t="shared" si="46"/>
        <v>0</v>
      </c>
      <c r="J180" s="375"/>
    </row>
    <row r="181" spans="1:10" ht="13.5" thickBot="1">
      <c r="A181" s="18" t="str">
        <f t="shared" si="39"/>
        <v>Club 7</v>
      </c>
      <c r="B181" s="17">
        <f t="shared" si="40"/>
        <v>0</v>
      </c>
      <c r="C181" s="16">
        <f t="shared" si="41"/>
        <v>0</v>
      </c>
      <c r="D181" s="15">
        <f t="shared" si="41"/>
        <v>0</v>
      </c>
      <c r="E181" s="14">
        <f t="shared" si="42"/>
        <v>0</v>
      </c>
      <c r="F181" s="13">
        <f t="shared" si="43"/>
      </c>
      <c r="G181" s="13">
        <f t="shared" si="44"/>
      </c>
      <c r="H181" s="12">
        <f t="shared" si="45"/>
      </c>
      <c r="I181" s="374">
        <f t="shared" si="46"/>
        <v>0</v>
      </c>
      <c r="J181" s="375"/>
    </row>
    <row r="182" spans="1:10" ht="13.5" thickBot="1">
      <c r="A182" s="18" t="str">
        <f t="shared" si="39"/>
        <v>Club 8</v>
      </c>
      <c r="B182" s="17">
        <f t="shared" si="40"/>
        <v>0</v>
      </c>
      <c r="C182" s="16">
        <f t="shared" si="41"/>
        <v>0</v>
      </c>
      <c r="D182" s="15">
        <f t="shared" si="41"/>
        <v>0</v>
      </c>
      <c r="E182" s="14">
        <f t="shared" si="42"/>
        <v>0</v>
      </c>
      <c r="F182" s="13">
        <f t="shared" si="43"/>
      </c>
      <c r="G182" s="13">
        <f t="shared" si="44"/>
      </c>
      <c r="H182" s="12">
        <f t="shared" si="45"/>
      </c>
      <c r="I182" s="374">
        <f t="shared" si="46"/>
        <v>0</v>
      </c>
      <c r="J182" s="375"/>
    </row>
    <row r="183" spans="1:10" ht="13.5" thickBot="1">
      <c r="A183" s="18" t="str">
        <f t="shared" si="39"/>
        <v>Club 9</v>
      </c>
      <c r="B183" s="17">
        <f t="shared" si="40"/>
        <v>0</v>
      </c>
      <c r="C183" s="16">
        <f t="shared" si="41"/>
        <v>0</v>
      </c>
      <c r="D183" s="15">
        <f t="shared" si="41"/>
        <v>0</v>
      </c>
      <c r="E183" s="14">
        <f t="shared" si="42"/>
        <v>0</v>
      </c>
      <c r="F183" s="13">
        <f t="shared" si="43"/>
      </c>
      <c r="G183" s="13">
        <f t="shared" si="44"/>
      </c>
      <c r="H183" s="12">
        <f t="shared" si="45"/>
      </c>
      <c r="I183" s="374">
        <f t="shared" si="46"/>
        <v>0</v>
      </c>
      <c r="J183" s="375"/>
    </row>
    <row r="184" spans="1:10" ht="13.5" thickBot="1">
      <c r="A184" s="18" t="str">
        <f t="shared" si="39"/>
        <v>Club 10</v>
      </c>
      <c r="B184" s="17">
        <f t="shared" si="40"/>
        <v>0</v>
      </c>
      <c r="C184" s="16">
        <f t="shared" si="41"/>
        <v>0</v>
      </c>
      <c r="D184" s="15">
        <f t="shared" si="41"/>
        <v>0</v>
      </c>
      <c r="E184" s="14">
        <f t="shared" si="42"/>
        <v>0</v>
      </c>
      <c r="F184" s="13">
        <f t="shared" si="43"/>
      </c>
      <c r="G184" s="13">
        <f t="shared" si="44"/>
      </c>
      <c r="H184" s="12">
        <f t="shared" si="45"/>
      </c>
      <c r="I184" s="374">
        <f t="shared" si="46"/>
        <v>0</v>
      </c>
      <c r="J184" s="375"/>
    </row>
    <row r="185" spans="1:10" s="4" customFormat="1" ht="16.5" thickBot="1">
      <c r="A185" s="11" t="s">
        <v>4</v>
      </c>
      <c r="B185" s="10">
        <f>SUM(B175:B184)</f>
        <v>109</v>
      </c>
      <c r="C185" s="9">
        <f>SUM(C175:C184)</f>
        <v>43134</v>
      </c>
      <c r="D185" s="8">
        <f>SUM(D175:D184)</f>
        <v>24997</v>
      </c>
      <c r="E185" s="7">
        <f>SUM(E175:E184)</f>
        <v>4884</v>
      </c>
      <c r="F185" s="6">
        <f t="shared" si="43"/>
        <v>395.72477064220186</v>
      </c>
      <c r="G185" s="6">
        <f t="shared" si="44"/>
        <v>229.3302752293578</v>
      </c>
      <c r="H185" s="5">
        <f t="shared" si="45"/>
        <v>44.80733944954128</v>
      </c>
      <c r="I185" s="378">
        <f>SUM(I175:J184)</f>
        <v>68131</v>
      </c>
      <c r="J185" s="379"/>
    </row>
    <row r="215" ht="61.5" customHeight="1"/>
    <row r="217" ht="9" customHeight="1"/>
  </sheetData>
  <sheetProtection password="CAC7" sheet="1" objects="1" scenarios="1"/>
  <mergeCells count="103">
    <mergeCell ref="I184:J184"/>
    <mergeCell ref="C173:E173"/>
    <mergeCell ref="I183:J183"/>
    <mergeCell ref="I185:J185"/>
    <mergeCell ref="I175:J175"/>
    <mergeCell ref="I176:J176"/>
    <mergeCell ref="I177:J177"/>
    <mergeCell ref="I178:J178"/>
    <mergeCell ref="I179:J179"/>
    <mergeCell ref="I180:J180"/>
    <mergeCell ref="I181:J181"/>
    <mergeCell ref="F143:H143"/>
    <mergeCell ref="I146:J146"/>
    <mergeCell ref="I182:J182"/>
    <mergeCell ref="B173:B174"/>
    <mergeCell ref="B159:B160"/>
    <mergeCell ref="I174:J174"/>
    <mergeCell ref="F173:H173"/>
    <mergeCell ref="A172:J172"/>
    <mergeCell ref="A159:A160"/>
    <mergeCell ref="I173:J173"/>
    <mergeCell ref="B158:J158"/>
    <mergeCell ref="I151:J151"/>
    <mergeCell ref="I152:J152"/>
    <mergeCell ref="I153:J153"/>
    <mergeCell ref="I155:J155"/>
    <mergeCell ref="I154:J154"/>
    <mergeCell ref="B125:J125"/>
    <mergeCell ref="H127:J127"/>
    <mergeCell ref="I143:J143"/>
    <mergeCell ref="I148:J148"/>
    <mergeCell ref="C143:E143"/>
    <mergeCell ref="I108:J108"/>
    <mergeCell ref="B127:D127"/>
    <mergeCell ref="B143:B144"/>
    <mergeCell ref="I147:J147"/>
    <mergeCell ref="I145:J145"/>
    <mergeCell ref="E127:G127"/>
    <mergeCell ref="I144:J144"/>
    <mergeCell ref="I149:J149"/>
    <mergeCell ref="I150:J150"/>
    <mergeCell ref="A67:A68"/>
    <mergeCell ref="A96:A97"/>
    <mergeCell ref="B96:B97"/>
    <mergeCell ref="C96:E96"/>
    <mergeCell ref="A81:A82"/>
    <mergeCell ref="E81:G81"/>
    <mergeCell ref="F96:H96"/>
    <mergeCell ref="B81:D81"/>
    <mergeCell ref="A123:A124"/>
    <mergeCell ref="B123:C123"/>
    <mergeCell ref="A110:A111"/>
    <mergeCell ref="E123:G123"/>
    <mergeCell ref="B110:D110"/>
    <mergeCell ref="B111:D111"/>
    <mergeCell ref="E124:G124"/>
    <mergeCell ref="B65:J65"/>
    <mergeCell ref="B67:D67"/>
    <mergeCell ref="I107:J107"/>
    <mergeCell ref="I105:J105"/>
    <mergeCell ref="I97:J97"/>
    <mergeCell ref="H67:J67"/>
    <mergeCell ref="H81:J81"/>
    <mergeCell ref="I106:J106"/>
    <mergeCell ref="I102:J102"/>
    <mergeCell ref="I101:J101"/>
    <mergeCell ref="I52:J52"/>
    <mergeCell ref="I55:J55"/>
    <mergeCell ref="I56:J56"/>
    <mergeCell ref="H123:J123"/>
    <mergeCell ref="I98:J98"/>
    <mergeCell ref="I96:J96"/>
    <mergeCell ref="I100:J100"/>
    <mergeCell ref="I103:J103"/>
    <mergeCell ref="I99:J99"/>
    <mergeCell ref="I104:J104"/>
    <mergeCell ref="I48:J48"/>
    <mergeCell ref="I47:J47"/>
    <mergeCell ref="I57:J57"/>
    <mergeCell ref="E67:G67"/>
    <mergeCell ref="I54:J54"/>
    <mergeCell ref="I49:J49"/>
    <mergeCell ref="I50:J50"/>
    <mergeCell ref="I51:J51"/>
    <mergeCell ref="I58:J58"/>
    <mergeCell ref="I53:J53"/>
    <mergeCell ref="A4:A5"/>
    <mergeCell ref="B4:D4"/>
    <mergeCell ref="A18:A19"/>
    <mergeCell ref="I46:J46"/>
    <mergeCell ref="A32:A33"/>
    <mergeCell ref="A46:A47"/>
    <mergeCell ref="B18:D18"/>
    <mergeCell ref="B32:D32"/>
    <mergeCell ref="E4:G4"/>
    <mergeCell ref="B46:B47"/>
    <mergeCell ref="B2:J2"/>
    <mergeCell ref="E18:G18"/>
    <mergeCell ref="H18:J18"/>
    <mergeCell ref="F46:H46"/>
    <mergeCell ref="E32:G32"/>
    <mergeCell ref="H4:J4"/>
    <mergeCell ref="C46:E46"/>
  </mergeCells>
  <printOptions/>
  <pageMargins left="0.3937007874015748" right="0.1968503937007874" top="0.7874015748031497" bottom="0.984251968503937" header="0.31496062992125984" footer="0.31496062992125984"/>
  <pageSetup horizontalDpi="600" verticalDpi="600" orientation="portrait" paperSize="9" scale="84" r:id="rId1"/>
  <headerFooter alignWithMargins="0">
    <oddHeader>&amp;CLivre Blanc 2017-2018
District Est</oddHeader>
    <oddFooter xml:space="preserve">&amp;C&amp;P/&amp;N: </oddFooter>
  </headerFooter>
  <rowBreaks count="2" manualBreakCount="2">
    <brk id="60" max="255" man="1"/>
    <brk id="123" max="9" man="1"/>
  </rowBreaks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J185"/>
  <sheetViews>
    <sheetView workbookViewId="0" topLeftCell="A151">
      <selection activeCell="D141" sqref="D141"/>
    </sheetView>
  </sheetViews>
  <sheetFormatPr defaultColWidth="11.57421875" defaultRowHeight="12.75"/>
  <cols>
    <col min="1" max="1" width="31.7109375" style="3" customWidth="1"/>
    <col min="2" max="5" width="8.28125" style="3" customWidth="1"/>
    <col min="6" max="6" width="9.421875" style="3" customWidth="1"/>
    <col min="7" max="7" width="9.00390625" style="3" customWidth="1"/>
    <col min="8" max="10" width="8.28125" style="3" customWidth="1"/>
    <col min="11" max="16384" width="11.57421875" style="3" customWidth="1"/>
  </cols>
  <sheetData>
    <row r="1" ht="13.5" thickBot="1"/>
    <row r="2" spans="1:10" s="102" customFormat="1" ht="18.75" thickBot="1">
      <c r="A2" s="52" t="s">
        <v>29</v>
      </c>
      <c r="B2" s="354" t="s">
        <v>8</v>
      </c>
      <c r="C2" s="355"/>
      <c r="D2" s="355"/>
      <c r="E2" s="355"/>
      <c r="F2" s="355"/>
      <c r="G2" s="355"/>
      <c r="H2" s="355"/>
      <c r="I2" s="355"/>
      <c r="J2" s="356"/>
    </row>
    <row r="3" spans="2:10" ht="15.75" customHeight="1" thickBot="1"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372" t="s">
        <v>0</v>
      </c>
      <c r="B4" s="357" t="s">
        <v>39</v>
      </c>
      <c r="C4" s="358"/>
      <c r="D4" s="359"/>
      <c r="E4" s="357" t="s">
        <v>10</v>
      </c>
      <c r="F4" s="358"/>
      <c r="G4" s="359"/>
      <c r="H4" s="357" t="s">
        <v>13</v>
      </c>
      <c r="I4" s="358"/>
      <c r="J4" s="359"/>
    </row>
    <row r="5" spans="1:10" ht="13.5" thickBot="1">
      <c r="A5" s="373"/>
      <c r="B5" s="74" t="s">
        <v>1</v>
      </c>
      <c r="C5" s="71" t="s">
        <v>2</v>
      </c>
      <c r="D5" s="73" t="s">
        <v>3</v>
      </c>
      <c r="E5" s="72" t="s">
        <v>1</v>
      </c>
      <c r="F5" s="71" t="s">
        <v>2</v>
      </c>
      <c r="G5" s="70" t="s">
        <v>3</v>
      </c>
      <c r="H5" s="74" t="s">
        <v>1</v>
      </c>
      <c r="I5" s="71" t="s">
        <v>2</v>
      </c>
      <c r="J5" s="73" t="s">
        <v>3</v>
      </c>
    </row>
    <row r="6" spans="1:10" ht="12.75">
      <c r="A6" s="101" t="s">
        <v>205</v>
      </c>
      <c r="B6" s="69">
        <v>6686</v>
      </c>
      <c r="C6" s="68">
        <v>99</v>
      </c>
      <c r="D6" s="67">
        <v>341</v>
      </c>
      <c r="E6" s="69">
        <v>888</v>
      </c>
      <c r="F6" s="68">
        <v>21</v>
      </c>
      <c r="G6" s="67">
        <v>54</v>
      </c>
      <c r="H6" s="47"/>
      <c r="I6" s="66"/>
      <c r="J6" s="65"/>
    </row>
    <row r="7" spans="1:10" ht="12.75">
      <c r="A7" s="300" t="s">
        <v>119</v>
      </c>
      <c r="B7" s="69">
        <v>200</v>
      </c>
      <c r="C7" s="68"/>
      <c r="D7" s="67">
        <v>50</v>
      </c>
      <c r="E7" s="69">
        <v>300</v>
      </c>
      <c r="F7" s="68"/>
      <c r="G7" s="67">
        <v>100</v>
      </c>
      <c r="H7" s="69">
        <v>1000</v>
      </c>
      <c r="I7" s="68"/>
      <c r="J7" s="90">
        <v>200</v>
      </c>
    </row>
    <row r="8" spans="1:10" ht="12.75">
      <c r="A8" s="300" t="s">
        <v>216</v>
      </c>
      <c r="B8" s="69">
        <v>1500</v>
      </c>
      <c r="C8" s="68"/>
      <c r="D8" s="67">
        <v>100</v>
      </c>
      <c r="E8" s="69">
        <v>500</v>
      </c>
      <c r="F8" s="68"/>
      <c r="G8" s="67">
        <v>50</v>
      </c>
      <c r="H8" s="69"/>
      <c r="I8" s="68"/>
      <c r="J8" s="67"/>
    </row>
    <row r="9" spans="1:10" ht="12.75">
      <c r="A9" s="300" t="s">
        <v>209</v>
      </c>
      <c r="B9" s="69"/>
      <c r="C9" s="68"/>
      <c r="D9" s="67"/>
      <c r="E9" s="69"/>
      <c r="F9" s="68"/>
      <c r="G9" s="67"/>
      <c r="H9" s="69"/>
      <c r="I9" s="68"/>
      <c r="J9" s="67"/>
    </row>
    <row r="10" spans="1:10" ht="12.75">
      <c r="A10" s="300" t="s">
        <v>54</v>
      </c>
      <c r="B10" s="69"/>
      <c r="C10" s="68"/>
      <c r="D10" s="67"/>
      <c r="E10" s="69"/>
      <c r="F10" s="68"/>
      <c r="G10" s="67"/>
      <c r="H10" s="69"/>
      <c r="I10" s="68"/>
      <c r="J10" s="84"/>
    </row>
    <row r="11" spans="1:10" ht="12.75">
      <c r="A11" s="100" t="s">
        <v>55</v>
      </c>
      <c r="B11" s="69"/>
      <c r="C11" s="68"/>
      <c r="D11" s="67"/>
      <c r="E11" s="69"/>
      <c r="F11" s="68"/>
      <c r="G11" s="67"/>
      <c r="H11" s="69"/>
      <c r="I11" s="68"/>
      <c r="J11" s="90"/>
    </row>
    <row r="12" spans="1:10" ht="12.75">
      <c r="A12" s="100" t="s">
        <v>56</v>
      </c>
      <c r="B12" s="69"/>
      <c r="C12" s="68"/>
      <c r="D12" s="67"/>
      <c r="E12" s="69"/>
      <c r="F12" s="68"/>
      <c r="G12" s="67"/>
      <c r="H12" s="69"/>
      <c r="I12" s="68"/>
      <c r="J12" s="67"/>
    </row>
    <row r="13" spans="1:10" ht="12.75">
      <c r="A13" s="100" t="s">
        <v>57</v>
      </c>
      <c r="B13" s="69"/>
      <c r="C13" s="68"/>
      <c r="D13" s="67"/>
      <c r="E13" s="69"/>
      <c r="F13" s="68"/>
      <c r="G13" s="67"/>
      <c r="H13" s="69"/>
      <c r="I13" s="68"/>
      <c r="J13" s="67"/>
    </row>
    <row r="14" spans="1:10" ht="12.75">
      <c r="A14" s="100" t="s">
        <v>58</v>
      </c>
      <c r="B14" s="69"/>
      <c r="C14" s="68"/>
      <c r="D14" s="67"/>
      <c r="E14" s="69"/>
      <c r="F14" s="68"/>
      <c r="G14" s="67"/>
      <c r="H14" s="69"/>
      <c r="I14" s="68"/>
      <c r="J14" s="84"/>
    </row>
    <row r="15" spans="1:10" ht="13.5" thickBot="1">
      <c r="A15" s="100" t="s">
        <v>59</v>
      </c>
      <c r="B15" s="64"/>
      <c r="C15" s="63"/>
      <c r="D15" s="62"/>
      <c r="E15" s="64"/>
      <c r="F15" s="63"/>
      <c r="G15" s="62"/>
      <c r="H15" s="64"/>
      <c r="I15" s="63"/>
      <c r="J15" s="62"/>
    </row>
    <row r="16" spans="1:10" ht="13.5" thickBot="1">
      <c r="A16" s="10" t="s">
        <v>4</v>
      </c>
      <c r="B16" s="61">
        <f aca="true" t="shared" si="0" ref="B16:J16">SUM(B6:B15)</f>
        <v>8386</v>
      </c>
      <c r="C16" s="61">
        <f t="shared" si="0"/>
        <v>99</v>
      </c>
      <c r="D16" s="61">
        <f t="shared" si="0"/>
        <v>491</v>
      </c>
      <c r="E16" s="61">
        <f t="shared" si="0"/>
        <v>1688</v>
      </c>
      <c r="F16" s="61">
        <f t="shared" si="0"/>
        <v>21</v>
      </c>
      <c r="G16" s="61">
        <f t="shared" si="0"/>
        <v>204</v>
      </c>
      <c r="H16" s="61">
        <f t="shared" si="0"/>
        <v>1000</v>
      </c>
      <c r="I16" s="61">
        <f t="shared" si="0"/>
        <v>0</v>
      </c>
      <c r="J16" s="61">
        <f t="shared" si="0"/>
        <v>200</v>
      </c>
    </row>
    <row r="17" ht="13.5" thickBot="1"/>
    <row r="18" spans="1:10" ht="13.5" thickBot="1">
      <c r="A18" s="372" t="s">
        <v>0</v>
      </c>
      <c r="B18" s="357" t="s">
        <v>12</v>
      </c>
      <c r="C18" s="358"/>
      <c r="D18" s="359"/>
      <c r="E18" s="357" t="s">
        <v>11</v>
      </c>
      <c r="F18" s="358"/>
      <c r="G18" s="359"/>
      <c r="H18" s="369" t="s">
        <v>41</v>
      </c>
      <c r="I18" s="370"/>
      <c r="J18" s="371"/>
    </row>
    <row r="19" spans="1:10" ht="13.5" thickBot="1">
      <c r="A19" s="373"/>
      <c r="B19" s="74" t="s">
        <v>1</v>
      </c>
      <c r="C19" s="71" t="s">
        <v>2</v>
      </c>
      <c r="D19" s="73" t="s">
        <v>3</v>
      </c>
      <c r="E19" s="72" t="s">
        <v>1</v>
      </c>
      <c r="F19" s="71" t="s">
        <v>2</v>
      </c>
      <c r="G19" s="70" t="s">
        <v>3</v>
      </c>
      <c r="H19" s="99" t="s">
        <v>1</v>
      </c>
      <c r="I19" s="98" t="s">
        <v>2</v>
      </c>
      <c r="J19" s="97" t="s">
        <v>3</v>
      </c>
    </row>
    <row r="20" spans="1:10" ht="13.5" thickBot="1">
      <c r="A20" s="96" t="str">
        <f aca="true" t="shared" si="1" ref="A20:A29">A6</f>
        <v>DE BRIEY et du JARNISY</v>
      </c>
      <c r="B20" s="86">
        <v>9750</v>
      </c>
      <c r="C20" s="85">
        <v>171</v>
      </c>
      <c r="D20" s="84">
        <v>638</v>
      </c>
      <c r="E20" s="86">
        <v>2500</v>
      </c>
      <c r="F20" s="85">
        <v>290</v>
      </c>
      <c r="G20" s="84">
        <v>190</v>
      </c>
      <c r="H20" s="47">
        <v>2750</v>
      </c>
      <c r="I20" s="66">
        <v>5</v>
      </c>
      <c r="J20" s="65">
        <v>323</v>
      </c>
    </row>
    <row r="21" spans="1:10" ht="13.5" thickBot="1">
      <c r="A21" s="96" t="str">
        <f t="shared" si="1"/>
        <v>LONGWY</v>
      </c>
      <c r="B21" s="92">
        <v>500</v>
      </c>
      <c r="C21" s="91"/>
      <c r="D21" s="90">
        <v>80</v>
      </c>
      <c r="E21" s="92">
        <v>500</v>
      </c>
      <c r="F21" s="91"/>
      <c r="G21" s="90">
        <v>50</v>
      </c>
      <c r="H21" s="92">
        <v>150</v>
      </c>
      <c r="I21" s="91"/>
      <c r="J21" s="90">
        <v>90</v>
      </c>
    </row>
    <row r="22" spans="1:10" ht="13.5" thickBot="1">
      <c r="A22" s="96" t="str">
        <f t="shared" si="1"/>
        <v>VALLEES ORNE FENSCH ALZETTE</v>
      </c>
      <c r="B22" s="92">
        <v>1000</v>
      </c>
      <c r="C22" s="91"/>
      <c r="D22" s="90">
        <v>100</v>
      </c>
      <c r="E22" s="92"/>
      <c r="F22" s="91"/>
      <c r="G22" s="90"/>
      <c r="H22" s="92"/>
      <c r="I22" s="91"/>
      <c r="J22" s="90"/>
    </row>
    <row r="23" spans="1:10" ht="13.5" thickBot="1">
      <c r="A23" s="96" t="str">
        <f t="shared" si="1"/>
        <v>Club 4</v>
      </c>
      <c r="B23" s="69"/>
      <c r="C23" s="68"/>
      <c r="D23" s="67"/>
      <c r="E23" s="69"/>
      <c r="F23" s="68"/>
      <c r="G23" s="67"/>
      <c r="H23" s="69"/>
      <c r="I23" s="68"/>
      <c r="J23" s="67"/>
    </row>
    <row r="24" spans="1:10" ht="13.5" thickBot="1">
      <c r="A24" s="96" t="str">
        <f t="shared" si="1"/>
        <v>Club 5</v>
      </c>
      <c r="B24" s="86"/>
      <c r="C24" s="85"/>
      <c r="D24" s="84"/>
      <c r="E24" s="86"/>
      <c r="F24" s="85"/>
      <c r="G24" s="84"/>
      <c r="H24" s="86"/>
      <c r="I24" s="85"/>
      <c r="J24" s="84"/>
    </row>
    <row r="25" spans="1:10" ht="13.5" thickBot="1">
      <c r="A25" s="96" t="str">
        <f t="shared" si="1"/>
        <v>Club 6</v>
      </c>
      <c r="B25" s="92"/>
      <c r="C25" s="91"/>
      <c r="D25" s="90"/>
      <c r="E25" s="92"/>
      <c r="F25" s="91"/>
      <c r="G25" s="90"/>
      <c r="H25" s="92"/>
      <c r="I25" s="91"/>
      <c r="J25" s="90"/>
    </row>
    <row r="26" spans="1:10" ht="13.5" thickBot="1">
      <c r="A26" s="96" t="str">
        <f t="shared" si="1"/>
        <v>Club 7</v>
      </c>
      <c r="B26" s="69"/>
      <c r="C26" s="68"/>
      <c r="D26" s="67"/>
      <c r="E26" s="69"/>
      <c r="F26" s="68"/>
      <c r="G26" s="67"/>
      <c r="H26" s="69"/>
      <c r="I26" s="68"/>
      <c r="J26" s="67"/>
    </row>
    <row r="27" spans="1:10" ht="13.5" thickBot="1">
      <c r="A27" s="96" t="str">
        <f t="shared" si="1"/>
        <v>Club 8</v>
      </c>
      <c r="B27" s="69"/>
      <c r="C27" s="68"/>
      <c r="D27" s="67"/>
      <c r="E27" s="69"/>
      <c r="F27" s="68"/>
      <c r="G27" s="67"/>
      <c r="H27" s="69"/>
      <c r="I27" s="68"/>
      <c r="J27" s="67"/>
    </row>
    <row r="28" spans="1:10" ht="13.5" thickBot="1">
      <c r="A28" s="96" t="str">
        <f t="shared" si="1"/>
        <v>Club 9</v>
      </c>
      <c r="B28" s="86"/>
      <c r="C28" s="85"/>
      <c r="D28" s="84"/>
      <c r="E28" s="86"/>
      <c r="F28" s="85"/>
      <c r="G28" s="84"/>
      <c r="H28" s="86"/>
      <c r="I28" s="85"/>
      <c r="J28" s="84"/>
    </row>
    <row r="29" spans="1:10" ht="13.5" thickBot="1">
      <c r="A29" s="96" t="str">
        <f t="shared" si="1"/>
        <v>Club 10</v>
      </c>
      <c r="B29" s="64"/>
      <c r="C29" s="63"/>
      <c r="D29" s="62"/>
      <c r="E29" s="64"/>
      <c r="F29" s="63"/>
      <c r="G29" s="62"/>
      <c r="H29" s="64"/>
      <c r="I29" s="63"/>
      <c r="J29" s="62"/>
    </row>
    <row r="30" spans="1:10" ht="13.5" thickBot="1">
      <c r="A30" s="10" t="s">
        <v>4</v>
      </c>
      <c r="B30" s="61">
        <f aca="true" t="shared" si="2" ref="B30:J30">SUM(B20:B29)</f>
        <v>11250</v>
      </c>
      <c r="C30" s="61">
        <f t="shared" si="2"/>
        <v>171</v>
      </c>
      <c r="D30" s="61">
        <f t="shared" si="2"/>
        <v>818</v>
      </c>
      <c r="E30" s="61">
        <f t="shared" si="2"/>
        <v>3000</v>
      </c>
      <c r="F30" s="61">
        <f t="shared" si="2"/>
        <v>290</v>
      </c>
      <c r="G30" s="61">
        <f t="shared" si="2"/>
        <v>240</v>
      </c>
      <c r="H30" s="61">
        <f t="shared" si="2"/>
        <v>2900</v>
      </c>
      <c r="I30" s="61">
        <f t="shared" si="2"/>
        <v>5</v>
      </c>
      <c r="J30" s="61">
        <f t="shared" si="2"/>
        <v>413</v>
      </c>
    </row>
    <row r="31" ht="13.5" thickBot="1"/>
    <row r="32" spans="1:7" ht="12.75">
      <c r="A32" s="372" t="s">
        <v>0</v>
      </c>
      <c r="B32" s="357" t="s">
        <v>42</v>
      </c>
      <c r="C32" s="358"/>
      <c r="D32" s="359"/>
      <c r="E32" s="357" t="s">
        <v>43</v>
      </c>
      <c r="F32" s="358"/>
      <c r="G32" s="359"/>
    </row>
    <row r="33" spans="1:10" ht="13.5" thickBot="1">
      <c r="A33" s="373"/>
      <c r="B33" s="74" t="s">
        <v>1</v>
      </c>
      <c r="C33" s="71" t="s">
        <v>2</v>
      </c>
      <c r="D33" s="73" t="s">
        <v>3</v>
      </c>
      <c r="E33" s="72" t="s">
        <v>1</v>
      </c>
      <c r="F33" s="71" t="s">
        <v>2</v>
      </c>
      <c r="G33" s="70" t="s">
        <v>3</v>
      </c>
      <c r="H33" s="40"/>
      <c r="I33" s="42"/>
      <c r="J33" s="42"/>
    </row>
    <row r="34" spans="1:10" ht="13.5" thickBot="1">
      <c r="A34" s="18" t="str">
        <f aca="true" t="shared" si="3" ref="A34:A43">A6</f>
        <v>DE BRIEY et du JARNISY</v>
      </c>
      <c r="B34" s="47"/>
      <c r="C34" s="66"/>
      <c r="D34" s="95"/>
      <c r="E34" s="47"/>
      <c r="F34" s="66"/>
      <c r="G34" s="65"/>
      <c r="H34" s="60"/>
      <c r="I34" s="39"/>
      <c r="J34" s="39"/>
    </row>
    <row r="35" spans="1:10" ht="13.5" thickBot="1">
      <c r="A35" s="18" t="str">
        <f t="shared" si="3"/>
        <v>LONGWY</v>
      </c>
      <c r="B35" s="92"/>
      <c r="C35" s="94"/>
      <c r="D35" s="93"/>
      <c r="E35" s="92">
        <v>1000</v>
      </c>
      <c r="F35" s="91"/>
      <c r="G35" s="90"/>
      <c r="H35" s="60"/>
      <c r="I35" s="39"/>
      <c r="J35" s="39"/>
    </row>
    <row r="36" spans="1:10" ht="13.5" thickBot="1">
      <c r="A36" s="18" t="str">
        <f t="shared" si="3"/>
        <v>VALLEES ORNE FENSCH ALZETTE</v>
      </c>
      <c r="B36" s="92">
        <v>200</v>
      </c>
      <c r="C36" s="94"/>
      <c r="D36" s="93">
        <v>50</v>
      </c>
      <c r="E36" s="92"/>
      <c r="F36" s="91"/>
      <c r="G36" s="90"/>
      <c r="H36" s="60"/>
      <c r="I36" s="39"/>
      <c r="J36" s="39"/>
    </row>
    <row r="37" spans="1:10" ht="13.5" thickBot="1">
      <c r="A37" s="18" t="str">
        <f t="shared" si="3"/>
        <v>Club 4</v>
      </c>
      <c r="B37" s="69"/>
      <c r="C37" s="89"/>
      <c r="D37" s="88"/>
      <c r="E37" s="69"/>
      <c r="F37" s="68"/>
      <c r="G37" s="67"/>
      <c r="H37" s="60"/>
      <c r="I37" s="39"/>
      <c r="J37" s="39"/>
    </row>
    <row r="38" spans="1:10" ht="13.5" thickBot="1">
      <c r="A38" s="18" t="str">
        <f t="shared" si="3"/>
        <v>Club 5</v>
      </c>
      <c r="B38" s="86"/>
      <c r="C38" s="85"/>
      <c r="D38" s="87"/>
      <c r="E38" s="86"/>
      <c r="F38" s="85"/>
      <c r="G38" s="84"/>
      <c r="H38" s="60"/>
      <c r="I38" s="39"/>
      <c r="J38" s="39"/>
    </row>
    <row r="39" spans="1:10" ht="13.5" thickBot="1">
      <c r="A39" s="18" t="str">
        <f t="shared" si="3"/>
        <v>Club 6</v>
      </c>
      <c r="B39" s="92"/>
      <c r="C39" s="94"/>
      <c r="D39" s="93"/>
      <c r="E39" s="92"/>
      <c r="F39" s="91"/>
      <c r="G39" s="90"/>
      <c r="H39" s="60"/>
      <c r="I39" s="39"/>
      <c r="J39" s="39"/>
    </row>
    <row r="40" spans="1:10" ht="13.5" thickBot="1">
      <c r="A40" s="18" t="str">
        <f t="shared" si="3"/>
        <v>Club 7</v>
      </c>
      <c r="B40" s="69"/>
      <c r="C40" s="68"/>
      <c r="D40" s="88"/>
      <c r="E40" s="69"/>
      <c r="F40" s="68"/>
      <c r="G40" s="67"/>
      <c r="H40" s="60"/>
      <c r="I40" s="39"/>
      <c r="J40" s="39"/>
    </row>
    <row r="41" spans="1:10" ht="13.5" thickBot="1">
      <c r="A41" s="18" t="str">
        <f t="shared" si="3"/>
        <v>Club 8</v>
      </c>
      <c r="B41" s="69"/>
      <c r="C41" s="89"/>
      <c r="D41" s="88"/>
      <c r="E41" s="69"/>
      <c r="F41" s="68"/>
      <c r="G41" s="67"/>
      <c r="H41" s="60"/>
      <c r="I41" s="39"/>
      <c r="J41" s="39"/>
    </row>
    <row r="42" spans="1:10" ht="13.5" thickBot="1">
      <c r="A42" s="18" t="str">
        <f t="shared" si="3"/>
        <v>Club 9</v>
      </c>
      <c r="B42" s="86"/>
      <c r="C42" s="85"/>
      <c r="D42" s="87"/>
      <c r="E42" s="86"/>
      <c r="F42" s="85"/>
      <c r="G42" s="84"/>
      <c r="H42" s="60"/>
      <c r="I42" s="39"/>
      <c r="J42" s="39"/>
    </row>
    <row r="43" spans="1:10" ht="13.5" thickBot="1">
      <c r="A43" s="18" t="str">
        <f t="shared" si="3"/>
        <v>Club 10</v>
      </c>
      <c r="B43" s="64"/>
      <c r="C43" s="83"/>
      <c r="D43" s="82"/>
      <c r="E43" s="64"/>
      <c r="F43" s="63"/>
      <c r="G43" s="62"/>
      <c r="H43" s="60"/>
      <c r="I43" s="39"/>
      <c r="J43" s="39"/>
    </row>
    <row r="44" spans="1:10" ht="13.5" thickBot="1">
      <c r="A44" s="10" t="s">
        <v>4</v>
      </c>
      <c r="B44" s="61">
        <f aca="true" t="shared" si="4" ref="B44:G44">SUM(B34:B43)</f>
        <v>200</v>
      </c>
      <c r="C44" s="61">
        <f t="shared" si="4"/>
        <v>0</v>
      </c>
      <c r="D44" s="61">
        <f t="shared" si="4"/>
        <v>50</v>
      </c>
      <c r="E44" s="61">
        <f t="shared" si="4"/>
        <v>1000</v>
      </c>
      <c r="F44" s="61">
        <f t="shared" si="4"/>
        <v>0</v>
      </c>
      <c r="G44" s="61">
        <f t="shared" si="4"/>
        <v>0</v>
      </c>
      <c r="H44" s="60"/>
      <c r="I44" s="39"/>
      <c r="J44" s="39"/>
    </row>
    <row r="45" ht="13.5" thickBot="1"/>
    <row r="46" spans="1:10" ht="12.75">
      <c r="A46" s="380" t="s">
        <v>0</v>
      </c>
      <c r="B46" s="365" t="s">
        <v>76</v>
      </c>
      <c r="C46" s="382" t="s">
        <v>21</v>
      </c>
      <c r="D46" s="358"/>
      <c r="E46" s="383"/>
      <c r="F46" s="360" t="s">
        <v>6</v>
      </c>
      <c r="G46" s="361"/>
      <c r="H46" s="362"/>
      <c r="I46" s="363" t="s">
        <v>5</v>
      </c>
      <c r="J46" s="364"/>
    </row>
    <row r="47" spans="1:10" ht="13.5" thickBot="1">
      <c r="A47" s="381"/>
      <c r="B47" s="366"/>
      <c r="C47" s="20" t="s">
        <v>1</v>
      </c>
      <c r="D47" s="20" t="s">
        <v>2</v>
      </c>
      <c r="E47" s="22" t="s">
        <v>3</v>
      </c>
      <c r="F47" s="21" t="s">
        <v>1</v>
      </c>
      <c r="G47" s="20" t="s">
        <v>2</v>
      </c>
      <c r="H47" s="19" t="s">
        <v>3</v>
      </c>
      <c r="I47" s="367" t="s">
        <v>7</v>
      </c>
      <c r="J47" s="368"/>
    </row>
    <row r="48" spans="1:10" ht="13.5" thickBot="1">
      <c r="A48" s="18" t="str">
        <f aca="true" t="shared" si="5" ref="A48:A57">A6</f>
        <v>DE BRIEY et du JARNISY</v>
      </c>
      <c r="B48" s="80">
        <v>30</v>
      </c>
      <c r="C48" s="78">
        <f aca="true" t="shared" si="6" ref="C48:C57">B6+E6+H6+B20+E20+H20+B34+E34</f>
        <v>22574</v>
      </c>
      <c r="D48" s="15">
        <f aca="true" t="shared" si="7" ref="D48:D57">C6+F6+I6+C20+F20+I20+C34+F34</f>
        <v>586</v>
      </c>
      <c r="E48" s="77">
        <f aca="true" t="shared" si="8" ref="E48:E57">D6+G6+J6+D20+G20+J20+D34+G34</f>
        <v>1546</v>
      </c>
      <c r="F48" s="13">
        <f aca="true" t="shared" si="9" ref="F48:F58">IF($B48=0,"",C48/$B48)</f>
        <v>752.4666666666667</v>
      </c>
      <c r="G48" s="13">
        <f aca="true" t="shared" si="10" ref="G48:G58">IF($B48=0,"",D48/$B48)</f>
        <v>19.533333333333335</v>
      </c>
      <c r="H48" s="12">
        <f aca="true" t="shared" si="11" ref="H48:H58">IF($B48=0,"",E48/$B48)</f>
        <v>51.53333333333333</v>
      </c>
      <c r="I48" s="374">
        <f aca="true" t="shared" si="12" ref="I48:I57">C48+D48</f>
        <v>23160</v>
      </c>
      <c r="J48" s="375"/>
    </row>
    <row r="49" spans="1:10" ht="13.5" thickBot="1">
      <c r="A49" s="18" t="str">
        <f t="shared" si="5"/>
        <v>LONGWY</v>
      </c>
      <c r="B49" s="81">
        <v>19</v>
      </c>
      <c r="C49" s="78">
        <f t="shared" si="6"/>
        <v>3650</v>
      </c>
      <c r="D49" s="15">
        <f t="shared" si="7"/>
        <v>0</v>
      </c>
      <c r="E49" s="77">
        <f t="shared" si="8"/>
        <v>570</v>
      </c>
      <c r="F49" s="13">
        <f t="shared" si="9"/>
        <v>192.10526315789474</v>
      </c>
      <c r="G49" s="13">
        <f t="shared" si="10"/>
        <v>0</v>
      </c>
      <c r="H49" s="12">
        <f t="shared" si="11"/>
        <v>30</v>
      </c>
      <c r="I49" s="374">
        <f t="shared" si="12"/>
        <v>3650</v>
      </c>
      <c r="J49" s="375"/>
    </row>
    <row r="50" spans="1:10" ht="13.5" thickBot="1">
      <c r="A50" s="18" t="str">
        <f t="shared" si="5"/>
        <v>VALLEES ORNE FENSCH ALZETTE</v>
      </c>
      <c r="B50" s="80">
        <v>7</v>
      </c>
      <c r="C50" s="78">
        <f t="shared" si="6"/>
        <v>3200</v>
      </c>
      <c r="D50" s="15">
        <f t="shared" si="7"/>
        <v>0</v>
      </c>
      <c r="E50" s="77">
        <f t="shared" si="8"/>
        <v>300</v>
      </c>
      <c r="F50" s="13">
        <f t="shared" si="9"/>
        <v>457.14285714285717</v>
      </c>
      <c r="G50" s="13">
        <f t="shared" si="10"/>
        <v>0</v>
      </c>
      <c r="H50" s="12">
        <f t="shared" si="11"/>
        <v>42.857142857142854</v>
      </c>
      <c r="I50" s="374">
        <f t="shared" si="12"/>
        <v>3200</v>
      </c>
      <c r="J50" s="375"/>
    </row>
    <row r="51" spans="1:10" ht="13.5" thickBot="1">
      <c r="A51" s="18" t="str">
        <f t="shared" si="5"/>
        <v>Club 4</v>
      </c>
      <c r="B51" s="81"/>
      <c r="C51" s="78">
        <f t="shared" si="6"/>
        <v>0</v>
      </c>
      <c r="D51" s="15">
        <f t="shared" si="7"/>
        <v>0</v>
      </c>
      <c r="E51" s="77">
        <f t="shared" si="8"/>
        <v>0</v>
      </c>
      <c r="F51" s="13">
        <f t="shared" si="9"/>
      </c>
      <c r="G51" s="13">
        <f t="shared" si="10"/>
      </c>
      <c r="H51" s="12">
        <f t="shared" si="11"/>
      </c>
      <c r="I51" s="374">
        <f t="shared" si="12"/>
        <v>0</v>
      </c>
      <c r="J51" s="375"/>
    </row>
    <row r="52" spans="1:10" ht="13.5" thickBot="1">
      <c r="A52" s="18" t="str">
        <f t="shared" si="5"/>
        <v>Club 5</v>
      </c>
      <c r="B52" s="80"/>
      <c r="C52" s="78">
        <f t="shared" si="6"/>
        <v>0</v>
      </c>
      <c r="D52" s="15">
        <f t="shared" si="7"/>
        <v>0</v>
      </c>
      <c r="E52" s="77">
        <f t="shared" si="8"/>
        <v>0</v>
      </c>
      <c r="F52" s="13">
        <f t="shared" si="9"/>
      </c>
      <c r="G52" s="13">
        <f t="shared" si="10"/>
      </c>
      <c r="H52" s="12">
        <f t="shared" si="11"/>
      </c>
      <c r="I52" s="374">
        <f t="shared" si="12"/>
        <v>0</v>
      </c>
      <c r="J52" s="375"/>
    </row>
    <row r="53" spans="1:10" ht="13.5" thickBot="1">
      <c r="A53" s="18" t="str">
        <f t="shared" si="5"/>
        <v>Club 6</v>
      </c>
      <c r="B53" s="81"/>
      <c r="C53" s="78">
        <f t="shared" si="6"/>
        <v>0</v>
      </c>
      <c r="D53" s="15">
        <f t="shared" si="7"/>
        <v>0</v>
      </c>
      <c r="E53" s="77">
        <f t="shared" si="8"/>
        <v>0</v>
      </c>
      <c r="F53" s="13">
        <f t="shared" si="9"/>
      </c>
      <c r="G53" s="13">
        <f t="shared" si="10"/>
      </c>
      <c r="H53" s="12">
        <f t="shared" si="11"/>
      </c>
      <c r="I53" s="374">
        <f t="shared" si="12"/>
        <v>0</v>
      </c>
      <c r="J53" s="375"/>
    </row>
    <row r="54" spans="1:10" ht="13.5" thickBot="1">
      <c r="A54" s="18" t="str">
        <f t="shared" si="5"/>
        <v>Club 7</v>
      </c>
      <c r="B54" s="80"/>
      <c r="C54" s="78">
        <f t="shared" si="6"/>
        <v>0</v>
      </c>
      <c r="D54" s="15">
        <f t="shared" si="7"/>
        <v>0</v>
      </c>
      <c r="E54" s="77">
        <f t="shared" si="8"/>
        <v>0</v>
      </c>
      <c r="F54" s="13">
        <f t="shared" si="9"/>
      </c>
      <c r="G54" s="13">
        <f t="shared" si="10"/>
      </c>
      <c r="H54" s="12">
        <f t="shared" si="11"/>
      </c>
      <c r="I54" s="374">
        <f t="shared" si="12"/>
        <v>0</v>
      </c>
      <c r="J54" s="375"/>
    </row>
    <row r="55" spans="1:10" ht="13.5" thickBot="1">
      <c r="A55" s="18" t="str">
        <f t="shared" si="5"/>
        <v>Club 8</v>
      </c>
      <c r="B55" s="81"/>
      <c r="C55" s="78">
        <f t="shared" si="6"/>
        <v>0</v>
      </c>
      <c r="D55" s="15">
        <f t="shared" si="7"/>
        <v>0</v>
      </c>
      <c r="E55" s="77">
        <f t="shared" si="8"/>
        <v>0</v>
      </c>
      <c r="F55" s="13">
        <f t="shared" si="9"/>
      </c>
      <c r="G55" s="13">
        <f t="shared" si="10"/>
      </c>
      <c r="H55" s="12">
        <f t="shared" si="11"/>
      </c>
      <c r="I55" s="374">
        <f t="shared" si="12"/>
        <v>0</v>
      </c>
      <c r="J55" s="375"/>
    </row>
    <row r="56" spans="1:10" ht="13.5" thickBot="1">
      <c r="A56" s="18" t="str">
        <f t="shared" si="5"/>
        <v>Club 9</v>
      </c>
      <c r="B56" s="80"/>
      <c r="C56" s="78">
        <f t="shared" si="6"/>
        <v>0</v>
      </c>
      <c r="D56" s="15">
        <f t="shared" si="7"/>
        <v>0</v>
      </c>
      <c r="E56" s="77">
        <f t="shared" si="8"/>
        <v>0</v>
      </c>
      <c r="F56" s="13">
        <f t="shared" si="9"/>
      </c>
      <c r="G56" s="13">
        <f t="shared" si="10"/>
      </c>
      <c r="H56" s="12">
        <f t="shared" si="11"/>
      </c>
      <c r="I56" s="374">
        <f t="shared" si="12"/>
        <v>0</v>
      </c>
      <c r="J56" s="375"/>
    </row>
    <row r="57" spans="1:10" ht="13.5" thickBot="1">
      <c r="A57" s="18" t="str">
        <f t="shared" si="5"/>
        <v>Club 10</v>
      </c>
      <c r="B57" s="79"/>
      <c r="C57" s="78">
        <f t="shared" si="6"/>
        <v>0</v>
      </c>
      <c r="D57" s="15">
        <f t="shared" si="7"/>
        <v>0</v>
      </c>
      <c r="E57" s="77">
        <f t="shared" si="8"/>
        <v>0</v>
      </c>
      <c r="F57" s="13">
        <f t="shared" si="9"/>
      </c>
      <c r="G57" s="13">
        <f t="shared" si="10"/>
      </c>
      <c r="H57" s="12">
        <f t="shared" si="11"/>
      </c>
      <c r="I57" s="374">
        <f t="shared" si="12"/>
        <v>0</v>
      </c>
      <c r="J57" s="375"/>
    </row>
    <row r="58" spans="1:10" ht="13.5" thickBot="1">
      <c r="A58" s="34" t="s">
        <v>4</v>
      </c>
      <c r="B58" s="76">
        <f>SUM(B48:B57)</f>
        <v>56</v>
      </c>
      <c r="C58" s="55">
        <f>SUM(C48:C57)</f>
        <v>29424</v>
      </c>
      <c r="D58" s="32">
        <f>SUM(D48:D57)</f>
        <v>586</v>
      </c>
      <c r="E58" s="75">
        <f>SUM(E48:E57)</f>
        <v>2416</v>
      </c>
      <c r="F58" s="6">
        <f t="shared" si="9"/>
        <v>525.4285714285714</v>
      </c>
      <c r="G58" s="6">
        <f t="shared" si="10"/>
        <v>10.464285714285714</v>
      </c>
      <c r="H58" s="5">
        <f t="shared" si="11"/>
        <v>43.142857142857146</v>
      </c>
      <c r="I58" s="378">
        <f>SUM(I48:J57)</f>
        <v>30010</v>
      </c>
      <c r="J58" s="379"/>
    </row>
    <row r="64" ht="13.5" thickBot="1"/>
    <row r="65" spans="1:10" ht="18.75" thickBot="1">
      <c r="A65" s="52" t="str">
        <f>A2</f>
        <v>ZONE 31</v>
      </c>
      <c r="B65" s="354" t="s">
        <v>47</v>
      </c>
      <c r="C65" s="355"/>
      <c r="D65" s="355"/>
      <c r="E65" s="355"/>
      <c r="F65" s="355"/>
      <c r="G65" s="355"/>
      <c r="H65" s="355"/>
      <c r="I65" s="355"/>
      <c r="J65" s="356"/>
    </row>
    <row r="66" spans="2:10" ht="13.5" thickBot="1"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372" t="s">
        <v>0</v>
      </c>
      <c r="B67" s="385" t="s">
        <v>44</v>
      </c>
      <c r="C67" s="358"/>
      <c r="D67" s="359"/>
      <c r="E67" s="385" t="s">
        <v>45</v>
      </c>
      <c r="F67" s="358"/>
      <c r="G67" s="359"/>
      <c r="H67" s="376"/>
      <c r="I67" s="377"/>
      <c r="J67" s="377"/>
    </row>
    <row r="68" spans="1:10" ht="13.5" thickBot="1">
      <c r="A68" s="373"/>
      <c r="B68" s="74" t="s">
        <v>1</v>
      </c>
      <c r="C68" s="71" t="s">
        <v>2</v>
      </c>
      <c r="D68" s="73" t="s">
        <v>3</v>
      </c>
      <c r="E68" s="74" t="s">
        <v>1</v>
      </c>
      <c r="F68" s="71" t="s">
        <v>2</v>
      </c>
      <c r="G68" s="73" t="s">
        <v>3</v>
      </c>
      <c r="H68" s="40"/>
      <c r="I68" s="42"/>
      <c r="J68" s="42"/>
    </row>
    <row r="69" spans="1:10" ht="13.5" thickBot="1">
      <c r="A69" s="18" t="str">
        <f aca="true" t="shared" si="13" ref="A69:A78">A6</f>
        <v>DE BRIEY et du JARNISY</v>
      </c>
      <c r="B69" s="47"/>
      <c r="C69" s="66"/>
      <c r="D69" s="65"/>
      <c r="E69" s="47"/>
      <c r="F69" s="66"/>
      <c r="G69" s="65"/>
      <c r="H69" s="60"/>
      <c r="I69" s="39"/>
      <c r="J69" s="39"/>
    </row>
    <row r="70" spans="1:10" ht="13.5" thickBot="1">
      <c r="A70" s="18" t="str">
        <f t="shared" si="13"/>
        <v>LONGWY</v>
      </c>
      <c r="B70" s="69">
        <v>1500</v>
      </c>
      <c r="C70" s="68"/>
      <c r="D70" s="67">
        <v>100</v>
      </c>
      <c r="E70" s="69"/>
      <c r="F70" s="68"/>
      <c r="G70" s="67"/>
      <c r="H70" s="60"/>
      <c r="I70" s="39"/>
      <c r="J70" s="39"/>
    </row>
    <row r="71" spans="1:10" ht="13.5" thickBot="1">
      <c r="A71" s="18" t="str">
        <f t="shared" si="13"/>
        <v>VALLEES ORNE FENSCH ALZETTE</v>
      </c>
      <c r="B71" s="47"/>
      <c r="C71" s="66"/>
      <c r="D71" s="65"/>
      <c r="E71" s="47"/>
      <c r="F71" s="66"/>
      <c r="G71" s="65"/>
      <c r="H71" s="60"/>
      <c r="I71" s="39"/>
      <c r="J71" s="39"/>
    </row>
    <row r="72" spans="1:10" ht="13.5" thickBot="1">
      <c r="A72" s="18" t="str">
        <f t="shared" si="13"/>
        <v>Club 4</v>
      </c>
      <c r="B72" s="69"/>
      <c r="C72" s="68"/>
      <c r="D72" s="67"/>
      <c r="E72" s="69"/>
      <c r="F72" s="68"/>
      <c r="G72" s="67"/>
      <c r="H72" s="60"/>
      <c r="I72" s="39"/>
      <c r="J72" s="39"/>
    </row>
    <row r="73" spans="1:10" ht="13.5" thickBot="1">
      <c r="A73" s="18" t="str">
        <f t="shared" si="13"/>
        <v>Club 5</v>
      </c>
      <c r="B73" s="47"/>
      <c r="C73" s="66"/>
      <c r="D73" s="65"/>
      <c r="E73" s="47"/>
      <c r="F73" s="66"/>
      <c r="G73" s="65"/>
      <c r="H73" s="60"/>
      <c r="I73" s="39"/>
      <c r="J73" s="39"/>
    </row>
    <row r="74" spans="1:10" ht="13.5" thickBot="1">
      <c r="A74" s="18" t="str">
        <f t="shared" si="13"/>
        <v>Club 6</v>
      </c>
      <c r="B74" s="69"/>
      <c r="C74" s="68"/>
      <c r="D74" s="67"/>
      <c r="E74" s="69"/>
      <c r="F74" s="68"/>
      <c r="G74" s="67"/>
      <c r="H74" s="60"/>
      <c r="I74" s="39"/>
      <c r="J74" s="39"/>
    </row>
    <row r="75" spans="1:10" ht="13.5" thickBot="1">
      <c r="A75" s="18" t="str">
        <f t="shared" si="13"/>
        <v>Club 7</v>
      </c>
      <c r="B75" s="47"/>
      <c r="C75" s="66"/>
      <c r="D75" s="65"/>
      <c r="E75" s="47"/>
      <c r="F75" s="66"/>
      <c r="G75" s="65"/>
      <c r="H75" s="60"/>
      <c r="I75" s="39"/>
      <c r="J75" s="39"/>
    </row>
    <row r="76" spans="1:10" ht="13.5" thickBot="1">
      <c r="A76" s="18" t="str">
        <f t="shared" si="13"/>
        <v>Club 8</v>
      </c>
      <c r="B76" s="69"/>
      <c r="C76" s="68"/>
      <c r="D76" s="67"/>
      <c r="E76" s="69"/>
      <c r="F76" s="68"/>
      <c r="G76" s="67"/>
      <c r="H76" s="60"/>
      <c r="I76" s="39"/>
      <c r="J76" s="39"/>
    </row>
    <row r="77" spans="1:10" ht="13.5" thickBot="1">
      <c r="A77" s="18" t="str">
        <f t="shared" si="13"/>
        <v>Club 9</v>
      </c>
      <c r="B77" s="47"/>
      <c r="C77" s="66"/>
      <c r="D77" s="65"/>
      <c r="E77" s="47"/>
      <c r="F77" s="66"/>
      <c r="G77" s="65"/>
      <c r="H77" s="60"/>
      <c r="I77" s="39"/>
      <c r="J77" s="39"/>
    </row>
    <row r="78" spans="1:10" ht="13.5" thickBot="1">
      <c r="A78" s="18" t="str">
        <f t="shared" si="13"/>
        <v>Club 10</v>
      </c>
      <c r="B78" s="64"/>
      <c r="C78" s="63"/>
      <c r="D78" s="62"/>
      <c r="E78" s="64"/>
      <c r="F78" s="63"/>
      <c r="G78" s="62"/>
      <c r="H78" s="60"/>
      <c r="I78" s="39"/>
      <c r="J78" s="39"/>
    </row>
    <row r="79" spans="1:10" ht="13.5" thickBot="1">
      <c r="A79" s="10" t="s">
        <v>4</v>
      </c>
      <c r="B79" s="61">
        <f aca="true" t="shared" si="14" ref="B79:G79">SUM(B69:B78)</f>
        <v>1500</v>
      </c>
      <c r="C79" s="61">
        <f t="shared" si="14"/>
        <v>0</v>
      </c>
      <c r="D79" s="61">
        <f t="shared" si="14"/>
        <v>100</v>
      </c>
      <c r="E79" s="61">
        <f t="shared" si="14"/>
        <v>0</v>
      </c>
      <c r="F79" s="61">
        <f t="shared" si="14"/>
        <v>0</v>
      </c>
      <c r="G79" s="61">
        <f t="shared" si="14"/>
        <v>0</v>
      </c>
      <c r="H79" s="60"/>
      <c r="I79" s="39"/>
      <c r="J79" s="39"/>
    </row>
    <row r="80" ht="13.5" thickBot="1"/>
    <row r="81" spans="1:10" ht="12.75">
      <c r="A81" s="372" t="s">
        <v>0</v>
      </c>
      <c r="B81" s="357" t="s">
        <v>14</v>
      </c>
      <c r="C81" s="358"/>
      <c r="D81" s="359"/>
      <c r="E81" s="384" t="s">
        <v>46</v>
      </c>
      <c r="F81" s="358"/>
      <c r="G81" s="383"/>
      <c r="H81" s="376"/>
      <c r="I81" s="377"/>
      <c r="J81" s="377"/>
    </row>
    <row r="82" spans="1:10" ht="13.5" thickBot="1">
      <c r="A82" s="373"/>
      <c r="B82" s="74" t="s">
        <v>1</v>
      </c>
      <c r="C82" s="71" t="s">
        <v>2</v>
      </c>
      <c r="D82" s="73" t="s">
        <v>3</v>
      </c>
      <c r="E82" s="72" t="s">
        <v>1</v>
      </c>
      <c r="F82" s="71" t="s">
        <v>2</v>
      </c>
      <c r="G82" s="70" t="s">
        <v>3</v>
      </c>
      <c r="H82" s="40"/>
      <c r="I82" s="42"/>
      <c r="J82" s="42"/>
    </row>
    <row r="83" spans="1:10" ht="13.5" thickBot="1">
      <c r="A83" s="18" t="str">
        <f aca="true" t="shared" si="15" ref="A83:A92">A6</f>
        <v>DE BRIEY et du JARNISY</v>
      </c>
      <c r="B83" s="47"/>
      <c r="C83" s="66"/>
      <c r="D83" s="65">
        <v>36</v>
      </c>
      <c r="E83" s="47"/>
      <c r="F83" s="66"/>
      <c r="G83" s="65"/>
      <c r="H83" s="60"/>
      <c r="I83" s="39"/>
      <c r="J83" s="39"/>
    </row>
    <row r="84" spans="1:10" ht="13.5" thickBot="1">
      <c r="A84" s="18" t="str">
        <f t="shared" si="15"/>
        <v>LONGWY</v>
      </c>
      <c r="B84" s="69"/>
      <c r="C84" s="68"/>
      <c r="D84" s="67">
        <v>60</v>
      </c>
      <c r="E84" s="69"/>
      <c r="F84" s="68"/>
      <c r="G84" s="67"/>
      <c r="H84" s="60"/>
      <c r="I84" s="39"/>
      <c r="J84" s="39"/>
    </row>
    <row r="85" spans="1:10" ht="13.5" thickBot="1">
      <c r="A85" s="18" t="str">
        <f t="shared" si="15"/>
        <v>VALLEES ORNE FENSCH ALZETTE</v>
      </c>
      <c r="B85" s="47"/>
      <c r="C85" s="66"/>
      <c r="D85" s="65"/>
      <c r="E85" s="47">
        <v>1000</v>
      </c>
      <c r="F85" s="66"/>
      <c r="G85" s="65">
        <v>100</v>
      </c>
      <c r="H85" s="60"/>
      <c r="I85" s="39"/>
      <c r="J85" s="39"/>
    </row>
    <row r="86" spans="1:10" ht="13.5" thickBot="1">
      <c r="A86" s="18" t="str">
        <f t="shared" si="15"/>
        <v>Club 4</v>
      </c>
      <c r="B86" s="69"/>
      <c r="C86" s="68"/>
      <c r="D86" s="67"/>
      <c r="E86" s="69"/>
      <c r="F86" s="68"/>
      <c r="G86" s="67"/>
      <c r="H86" s="60"/>
      <c r="I86" s="39"/>
      <c r="J86" s="39"/>
    </row>
    <row r="87" spans="1:10" ht="13.5" thickBot="1">
      <c r="A87" s="18" t="str">
        <f t="shared" si="15"/>
        <v>Club 5</v>
      </c>
      <c r="B87" s="47"/>
      <c r="C87" s="66"/>
      <c r="D87" s="65"/>
      <c r="E87" s="47"/>
      <c r="F87" s="66"/>
      <c r="G87" s="65"/>
      <c r="H87" s="60"/>
      <c r="I87" s="39"/>
      <c r="J87" s="39"/>
    </row>
    <row r="88" spans="1:10" ht="13.5" thickBot="1">
      <c r="A88" s="18" t="str">
        <f t="shared" si="15"/>
        <v>Club 6</v>
      </c>
      <c r="B88" s="69"/>
      <c r="C88" s="68"/>
      <c r="D88" s="67"/>
      <c r="E88" s="69"/>
      <c r="F88" s="68"/>
      <c r="G88" s="67"/>
      <c r="H88" s="60"/>
      <c r="I88" s="39"/>
      <c r="J88" s="39"/>
    </row>
    <row r="89" spans="1:10" ht="13.5" thickBot="1">
      <c r="A89" s="18" t="str">
        <f t="shared" si="15"/>
        <v>Club 7</v>
      </c>
      <c r="B89" s="47"/>
      <c r="C89" s="66"/>
      <c r="D89" s="65"/>
      <c r="E89" s="47"/>
      <c r="F89" s="66"/>
      <c r="G89" s="65"/>
      <c r="H89" s="60"/>
      <c r="I89" s="39"/>
      <c r="J89" s="39"/>
    </row>
    <row r="90" spans="1:10" ht="13.5" thickBot="1">
      <c r="A90" s="18" t="str">
        <f t="shared" si="15"/>
        <v>Club 8</v>
      </c>
      <c r="B90" s="69"/>
      <c r="C90" s="68"/>
      <c r="D90" s="67"/>
      <c r="E90" s="69"/>
      <c r="F90" s="68"/>
      <c r="G90" s="67"/>
      <c r="H90" s="60"/>
      <c r="I90" s="39"/>
      <c r="J90" s="39"/>
    </row>
    <row r="91" spans="1:10" ht="13.5" thickBot="1">
      <c r="A91" s="18" t="str">
        <f t="shared" si="15"/>
        <v>Club 9</v>
      </c>
      <c r="B91" s="47"/>
      <c r="C91" s="66"/>
      <c r="D91" s="65"/>
      <c r="E91" s="47"/>
      <c r="F91" s="66"/>
      <c r="G91" s="65"/>
      <c r="H91" s="60"/>
      <c r="I91" s="39"/>
      <c r="J91" s="39"/>
    </row>
    <row r="92" spans="1:10" ht="13.5" thickBot="1">
      <c r="A92" s="18" t="str">
        <f t="shared" si="15"/>
        <v>Club 10</v>
      </c>
      <c r="B92" s="64"/>
      <c r="C92" s="63"/>
      <c r="D92" s="62"/>
      <c r="E92" s="64"/>
      <c r="F92" s="63"/>
      <c r="G92" s="62"/>
      <c r="H92" s="60"/>
      <c r="I92" s="39"/>
      <c r="J92" s="39"/>
    </row>
    <row r="93" spans="1:10" ht="13.5" thickBot="1">
      <c r="A93" s="10" t="s">
        <v>4</v>
      </c>
      <c r="B93" s="61">
        <f aca="true" t="shared" si="16" ref="B93:G93">SUM(B83:B92)</f>
        <v>0</v>
      </c>
      <c r="C93" s="61">
        <f t="shared" si="16"/>
        <v>0</v>
      </c>
      <c r="D93" s="61">
        <f t="shared" si="16"/>
        <v>96</v>
      </c>
      <c r="E93" s="61">
        <f t="shared" si="16"/>
        <v>1000</v>
      </c>
      <c r="F93" s="61">
        <f t="shared" si="16"/>
        <v>0</v>
      </c>
      <c r="G93" s="61">
        <f t="shared" si="16"/>
        <v>100</v>
      </c>
      <c r="H93" s="60"/>
      <c r="I93" s="39"/>
      <c r="J93" s="39"/>
    </row>
    <row r="95" ht="13.5" thickBot="1"/>
    <row r="96" spans="1:10" ht="12.75">
      <c r="A96" s="380" t="s">
        <v>0</v>
      </c>
      <c r="B96" s="365" t="s">
        <v>76</v>
      </c>
      <c r="C96" s="382" t="s">
        <v>20</v>
      </c>
      <c r="D96" s="358"/>
      <c r="E96" s="383"/>
      <c r="F96" s="360" t="s">
        <v>6</v>
      </c>
      <c r="G96" s="361"/>
      <c r="H96" s="362"/>
      <c r="I96" s="386" t="s">
        <v>5</v>
      </c>
      <c r="J96" s="364"/>
    </row>
    <row r="97" spans="1:10" ht="13.5" thickBot="1">
      <c r="A97" s="381"/>
      <c r="B97" s="366"/>
      <c r="C97" s="20" t="s">
        <v>1</v>
      </c>
      <c r="D97" s="20" t="s">
        <v>2</v>
      </c>
      <c r="E97" s="22" t="s">
        <v>3</v>
      </c>
      <c r="F97" s="21" t="s">
        <v>1</v>
      </c>
      <c r="G97" s="20" t="s">
        <v>2</v>
      </c>
      <c r="H97" s="19" t="s">
        <v>3</v>
      </c>
      <c r="I97" s="387" t="s">
        <v>7</v>
      </c>
      <c r="J97" s="368"/>
    </row>
    <row r="98" spans="1:10" ht="13.5" thickBot="1">
      <c r="A98" s="18" t="str">
        <f aca="true" t="shared" si="17" ref="A98:A107">A6</f>
        <v>DE BRIEY et du JARNISY</v>
      </c>
      <c r="B98" s="17">
        <f aca="true" t="shared" si="18" ref="B98:B107">B48</f>
        <v>30</v>
      </c>
      <c r="C98" s="16">
        <f aca="true" t="shared" si="19" ref="C98:C107">B69+E69+B83+E83</f>
        <v>0</v>
      </c>
      <c r="D98" s="15">
        <f aca="true" t="shared" si="20" ref="D98:D107">C69+F69+C83+F83</f>
        <v>0</v>
      </c>
      <c r="E98" s="14">
        <f aca="true" t="shared" si="21" ref="E98:E107">D69+G69+D83+G83</f>
        <v>36</v>
      </c>
      <c r="F98" s="13">
        <f aca="true" t="shared" si="22" ref="F98:F108">IF($B98=0,"",C98/$B98)</f>
        <v>0</v>
      </c>
      <c r="G98" s="13">
        <f aca="true" t="shared" si="23" ref="G98:G108">IF($B98=0,"",D98/$B98)</f>
        <v>0</v>
      </c>
      <c r="H98" s="12">
        <f aca="true" t="shared" si="24" ref="H98:H108">IF($B98=0,"",E98/$B98)</f>
        <v>1.2</v>
      </c>
      <c r="I98" s="374">
        <f aca="true" t="shared" si="25" ref="I98:I107">C98+D98</f>
        <v>0</v>
      </c>
      <c r="J98" s="375"/>
    </row>
    <row r="99" spans="1:10" ht="13.5" thickBot="1">
      <c r="A99" s="18" t="str">
        <f t="shared" si="17"/>
        <v>LONGWY</v>
      </c>
      <c r="B99" s="17">
        <f t="shared" si="18"/>
        <v>19</v>
      </c>
      <c r="C99" s="16">
        <f t="shared" si="19"/>
        <v>1500</v>
      </c>
      <c r="D99" s="15">
        <f t="shared" si="20"/>
        <v>0</v>
      </c>
      <c r="E99" s="14">
        <f t="shared" si="21"/>
        <v>160</v>
      </c>
      <c r="F99" s="13">
        <f t="shared" si="22"/>
        <v>78.94736842105263</v>
      </c>
      <c r="G99" s="13">
        <f t="shared" si="23"/>
        <v>0</v>
      </c>
      <c r="H99" s="12">
        <f t="shared" si="24"/>
        <v>8.421052631578947</v>
      </c>
      <c r="I99" s="374">
        <f t="shared" si="25"/>
        <v>1500</v>
      </c>
      <c r="J99" s="375"/>
    </row>
    <row r="100" spans="1:10" ht="13.5" thickBot="1">
      <c r="A100" s="18" t="str">
        <f t="shared" si="17"/>
        <v>VALLEES ORNE FENSCH ALZETTE</v>
      </c>
      <c r="B100" s="17">
        <f t="shared" si="18"/>
        <v>7</v>
      </c>
      <c r="C100" s="16">
        <f t="shared" si="19"/>
        <v>1000</v>
      </c>
      <c r="D100" s="15">
        <f t="shared" si="20"/>
        <v>0</v>
      </c>
      <c r="E100" s="14">
        <f t="shared" si="21"/>
        <v>100</v>
      </c>
      <c r="F100" s="13">
        <f t="shared" si="22"/>
        <v>142.85714285714286</v>
      </c>
      <c r="G100" s="13">
        <f t="shared" si="23"/>
        <v>0</v>
      </c>
      <c r="H100" s="12">
        <f t="shared" si="24"/>
        <v>14.285714285714286</v>
      </c>
      <c r="I100" s="374">
        <f t="shared" si="25"/>
        <v>1000</v>
      </c>
      <c r="J100" s="375"/>
    </row>
    <row r="101" spans="1:10" ht="13.5" thickBot="1">
      <c r="A101" s="18" t="str">
        <f t="shared" si="17"/>
        <v>Club 4</v>
      </c>
      <c r="B101" s="17">
        <f t="shared" si="18"/>
        <v>0</v>
      </c>
      <c r="C101" s="16">
        <f t="shared" si="19"/>
        <v>0</v>
      </c>
      <c r="D101" s="15">
        <f t="shared" si="20"/>
        <v>0</v>
      </c>
      <c r="E101" s="14">
        <f t="shared" si="21"/>
        <v>0</v>
      </c>
      <c r="F101" s="13">
        <f t="shared" si="22"/>
      </c>
      <c r="G101" s="13">
        <f t="shared" si="23"/>
      </c>
      <c r="H101" s="12">
        <f t="shared" si="24"/>
      </c>
      <c r="I101" s="374">
        <f t="shared" si="25"/>
        <v>0</v>
      </c>
      <c r="J101" s="375"/>
    </row>
    <row r="102" spans="1:10" ht="13.5" thickBot="1">
      <c r="A102" s="18" t="str">
        <f t="shared" si="17"/>
        <v>Club 5</v>
      </c>
      <c r="B102" s="17">
        <f t="shared" si="18"/>
        <v>0</v>
      </c>
      <c r="C102" s="16">
        <f t="shared" si="19"/>
        <v>0</v>
      </c>
      <c r="D102" s="15">
        <f t="shared" si="20"/>
        <v>0</v>
      </c>
      <c r="E102" s="14">
        <f t="shared" si="21"/>
        <v>0</v>
      </c>
      <c r="F102" s="13">
        <f t="shared" si="22"/>
      </c>
      <c r="G102" s="13">
        <f t="shared" si="23"/>
      </c>
      <c r="H102" s="12">
        <f t="shared" si="24"/>
      </c>
      <c r="I102" s="374">
        <f t="shared" si="25"/>
        <v>0</v>
      </c>
      <c r="J102" s="375"/>
    </row>
    <row r="103" spans="1:10" ht="13.5" thickBot="1">
      <c r="A103" s="18" t="str">
        <f t="shared" si="17"/>
        <v>Club 6</v>
      </c>
      <c r="B103" s="17">
        <f t="shared" si="18"/>
        <v>0</v>
      </c>
      <c r="C103" s="16">
        <f t="shared" si="19"/>
        <v>0</v>
      </c>
      <c r="D103" s="15">
        <f t="shared" si="20"/>
        <v>0</v>
      </c>
      <c r="E103" s="14">
        <f t="shared" si="21"/>
        <v>0</v>
      </c>
      <c r="F103" s="13">
        <f t="shared" si="22"/>
      </c>
      <c r="G103" s="13">
        <f t="shared" si="23"/>
      </c>
      <c r="H103" s="12">
        <f t="shared" si="24"/>
      </c>
      <c r="I103" s="374">
        <f t="shared" si="25"/>
        <v>0</v>
      </c>
      <c r="J103" s="375"/>
    </row>
    <row r="104" spans="1:10" ht="13.5" thickBot="1">
      <c r="A104" s="18" t="str">
        <f t="shared" si="17"/>
        <v>Club 7</v>
      </c>
      <c r="B104" s="17">
        <f t="shared" si="18"/>
        <v>0</v>
      </c>
      <c r="C104" s="16">
        <f t="shared" si="19"/>
        <v>0</v>
      </c>
      <c r="D104" s="15">
        <f t="shared" si="20"/>
        <v>0</v>
      </c>
      <c r="E104" s="14">
        <f t="shared" si="21"/>
        <v>0</v>
      </c>
      <c r="F104" s="13">
        <f t="shared" si="22"/>
      </c>
      <c r="G104" s="13">
        <f t="shared" si="23"/>
      </c>
      <c r="H104" s="12">
        <f t="shared" si="24"/>
      </c>
      <c r="I104" s="374">
        <f t="shared" si="25"/>
        <v>0</v>
      </c>
      <c r="J104" s="375"/>
    </row>
    <row r="105" spans="1:10" ht="13.5" thickBot="1">
      <c r="A105" s="18" t="str">
        <f t="shared" si="17"/>
        <v>Club 8</v>
      </c>
      <c r="B105" s="17">
        <f t="shared" si="18"/>
        <v>0</v>
      </c>
      <c r="C105" s="16">
        <f t="shared" si="19"/>
        <v>0</v>
      </c>
      <c r="D105" s="15">
        <f t="shared" si="20"/>
        <v>0</v>
      </c>
      <c r="E105" s="14">
        <f t="shared" si="21"/>
        <v>0</v>
      </c>
      <c r="F105" s="13">
        <f t="shared" si="22"/>
      </c>
      <c r="G105" s="13">
        <f t="shared" si="23"/>
      </c>
      <c r="H105" s="12">
        <f t="shared" si="24"/>
      </c>
      <c r="I105" s="374">
        <f t="shared" si="25"/>
        <v>0</v>
      </c>
      <c r="J105" s="375"/>
    </row>
    <row r="106" spans="1:10" ht="13.5" thickBot="1">
      <c r="A106" s="18" t="str">
        <f t="shared" si="17"/>
        <v>Club 9</v>
      </c>
      <c r="B106" s="17">
        <f t="shared" si="18"/>
        <v>0</v>
      </c>
      <c r="C106" s="16">
        <f t="shared" si="19"/>
        <v>0</v>
      </c>
      <c r="D106" s="15">
        <f t="shared" si="20"/>
        <v>0</v>
      </c>
      <c r="E106" s="14">
        <f t="shared" si="21"/>
        <v>0</v>
      </c>
      <c r="F106" s="13">
        <f t="shared" si="22"/>
      </c>
      <c r="G106" s="13">
        <f t="shared" si="23"/>
      </c>
      <c r="H106" s="12">
        <f t="shared" si="24"/>
      </c>
      <c r="I106" s="374">
        <f t="shared" si="25"/>
        <v>0</v>
      </c>
      <c r="J106" s="375"/>
    </row>
    <row r="107" spans="1:10" ht="13.5" thickBot="1">
      <c r="A107" s="18" t="str">
        <f t="shared" si="17"/>
        <v>Club 10</v>
      </c>
      <c r="B107" s="59">
        <f t="shared" si="18"/>
        <v>0</v>
      </c>
      <c r="C107" s="16">
        <f t="shared" si="19"/>
        <v>0</v>
      </c>
      <c r="D107" s="15">
        <f t="shared" si="20"/>
        <v>0</v>
      </c>
      <c r="E107" s="14">
        <f t="shared" si="21"/>
        <v>0</v>
      </c>
      <c r="F107" s="13">
        <f t="shared" si="22"/>
      </c>
      <c r="G107" s="13">
        <f t="shared" si="23"/>
      </c>
      <c r="H107" s="12">
        <f t="shared" si="24"/>
      </c>
      <c r="I107" s="374">
        <f t="shared" si="25"/>
        <v>0</v>
      </c>
      <c r="J107" s="375"/>
    </row>
    <row r="108" spans="1:10" ht="13.5" thickBot="1">
      <c r="A108" s="34" t="s">
        <v>4</v>
      </c>
      <c r="B108" s="10">
        <f>SUM(B98:B107)</f>
        <v>56</v>
      </c>
      <c r="C108" s="33">
        <f>SUM(C98:C107)</f>
        <v>2500</v>
      </c>
      <c r="D108" s="32">
        <f>SUM(D98:D107)</f>
        <v>0</v>
      </c>
      <c r="E108" s="32">
        <f>SUM(E98:E107)</f>
        <v>296</v>
      </c>
      <c r="F108" s="6">
        <f t="shared" si="22"/>
        <v>44.642857142857146</v>
      </c>
      <c r="G108" s="6">
        <f t="shared" si="23"/>
        <v>0</v>
      </c>
      <c r="H108" s="5">
        <f t="shared" si="24"/>
        <v>5.285714285714286</v>
      </c>
      <c r="I108" s="378">
        <f>SUM(I98:J107)</f>
        <v>2500</v>
      </c>
      <c r="J108" s="379"/>
    </row>
    <row r="109" spans="1:10" ht="13.5" thickBot="1">
      <c r="A109" s="26"/>
      <c r="B109" s="26"/>
      <c r="C109" s="26"/>
      <c r="D109" s="26"/>
      <c r="E109" s="26"/>
      <c r="F109" s="54"/>
      <c r="G109" s="54"/>
      <c r="H109" s="54"/>
      <c r="I109" s="26"/>
      <c r="J109" s="26"/>
    </row>
    <row r="110" spans="1:10" ht="12.75" customHeight="1">
      <c r="A110" s="380" t="s">
        <v>0</v>
      </c>
      <c r="B110" s="357" t="s">
        <v>15</v>
      </c>
      <c r="C110" s="358"/>
      <c r="D110" s="359"/>
      <c r="E110" s="26"/>
      <c r="F110" s="54"/>
      <c r="G110" s="54"/>
      <c r="H110" s="54"/>
      <c r="I110" s="26"/>
      <c r="J110" s="26"/>
    </row>
    <row r="111" spans="1:10" ht="13.5" customHeight="1" thickBot="1">
      <c r="A111" s="381"/>
      <c r="B111" s="388" t="s">
        <v>1</v>
      </c>
      <c r="C111" s="389"/>
      <c r="D111" s="390"/>
      <c r="E111" s="26"/>
      <c r="F111" s="54"/>
      <c r="G111" s="54"/>
      <c r="H111" s="54"/>
      <c r="I111" s="26"/>
      <c r="J111" s="26"/>
    </row>
    <row r="112" spans="1:10" ht="13.5" thickBot="1">
      <c r="A112" s="58" t="str">
        <f aca="true" t="shared" si="26" ref="A112:A121">A20</f>
        <v>DE BRIEY et du JARNISY</v>
      </c>
      <c r="B112" s="38"/>
      <c r="C112" s="56"/>
      <c r="D112" s="38"/>
      <c r="E112" s="26"/>
      <c r="F112" s="54"/>
      <c r="G112" s="54"/>
      <c r="H112" s="54"/>
      <c r="I112" s="26"/>
      <c r="J112" s="26"/>
    </row>
    <row r="113" spans="1:10" ht="13.5" thickBot="1">
      <c r="A113" s="58" t="str">
        <f t="shared" si="26"/>
        <v>LONGWY</v>
      </c>
      <c r="B113" s="38"/>
      <c r="C113" s="56">
        <v>2000</v>
      </c>
      <c r="D113" s="38"/>
      <c r="E113" s="26"/>
      <c r="F113" s="54"/>
      <c r="G113" s="54"/>
      <c r="H113" s="54"/>
      <c r="I113" s="26"/>
      <c r="J113" s="26"/>
    </row>
    <row r="114" spans="1:10" ht="13.5" thickBot="1">
      <c r="A114" s="58" t="str">
        <f t="shared" si="26"/>
        <v>VALLEES ORNE FENSCH ALZETTE</v>
      </c>
      <c r="B114" s="38"/>
      <c r="C114" s="56"/>
      <c r="D114" s="38"/>
      <c r="E114" s="26"/>
      <c r="F114" s="54"/>
      <c r="G114" s="54"/>
      <c r="H114" s="54"/>
      <c r="I114" s="26"/>
      <c r="J114" s="26"/>
    </row>
    <row r="115" spans="1:10" ht="13.5" thickBot="1">
      <c r="A115" s="58" t="str">
        <f t="shared" si="26"/>
        <v>Club 4</v>
      </c>
      <c r="B115" s="38"/>
      <c r="C115" s="56"/>
      <c r="D115" s="38"/>
      <c r="E115" s="26"/>
      <c r="F115" s="54"/>
      <c r="G115" s="54"/>
      <c r="H115" s="54"/>
      <c r="I115" s="26"/>
      <c r="J115" s="26"/>
    </row>
    <row r="116" spans="1:10" ht="13.5" thickBot="1">
      <c r="A116" s="58" t="str">
        <f t="shared" si="26"/>
        <v>Club 5</v>
      </c>
      <c r="B116" s="38"/>
      <c r="C116" s="56"/>
      <c r="D116" s="38"/>
      <c r="E116" s="26"/>
      <c r="F116" s="54"/>
      <c r="G116" s="54"/>
      <c r="H116" s="54"/>
      <c r="I116" s="26"/>
      <c r="J116" s="26"/>
    </row>
    <row r="117" spans="1:10" ht="13.5" thickBot="1">
      <c r="A117" s="58" t="str">
        <f t="shared" si="26"/>
        <v>Club 6</v>
      </c>
      <c r="B117" s="38"/>
      <c r="C117" s="56"/>
      <c r="D117" s="38"/>
      <c r="E117" s="26"/>
      <c r="F117" s="54"/>
      <c r="G117" s="54"/>
      <c r="H117" s="54"/>
      <c r="I117" s="26"/>
      <c r="J117" s="26"/>
    </row>
    <row r="118" spans="1:10" ht="13.5" thickBot="1">
      <c r="A118" s="58" t="str">
        <f t="shared" si="26"/>
        <v>Club 7</v>
      </c>
      <c r="B118" s="38"/>
      <c r="C118" s="56"/>
      <c r="D118" s="38"/>
      <c r="E118" s="26"/>
      <c r="F118" s="54"/>
      <c r="G118" s="54"/>
      <c r="H118" s="54"/>
      <c r="I118" s="26"/>
      <c r="J118" s="26"/>
    </row>
    <row r="119" spans="1:10" ht="13.5" thickBot="1">
      <c r="A119" s="58" t="str">
        <f t="shared" si="26"/>
        <v>Club 8</v>
      </c>
      <c r="B119" s="38"/>
      <c r="C119" s="56"/>
      <c r="D119" s="38"/>
      <c r="E119" s="26"/>
      <c r="F119" s="54"/>
      <c r="G119" s="54"/>
      <c r="H119" s="54"/>
      <c r="I119" s="26"/>
      <c r="J119" s="26"/>
    </row>
    <row r="120" spans="1:10" ht="13.5" thickBot="1">
      <c r="A120" s="58" t="str">
        <f t="shared" si="26"/>
        <v>Club 9</v>
      </c>
      <c r="B120" s="38"/>
      <c r="C120" s="56"/>
      <c r="D120" s="38"/>
      <c r="E120" s="26"/>
      <c r="F120" s="54"/>
      <c r="G120" s="54"/>
      <c r="H120" s="54"/>
      <c r="I120" s="26"/>
      <c r="J120" s="26"/>
    </row>
    <row r="121" spans="1:10" ht="13.5" thickBot="1">
      <c r="A121" s="57" t="str">
        <f t="shared" si="26"/>
        <v>Club 10</v>
      </c>
      <c r="B121" s="38"/>
      <c r="C121" s="56"/>
      <c r="D121" s="38"/>
      <c r="E121" s="26"/>
      <c r="F121" s="54"/>
      <c r="G121" s="54"/>
      <c r="H121" s="54"/>
      <c r="I121" s="26"/>
      <c r="J121" s="26"/>
    </row>
    <row r="122" spans="1:10" ht="13.5" thickBot="1">
      <c r="A122" s="55" t="s">
        <v>4</v>
      </c>
      <c r="B122" s="38"/>
      <c r="C122" s="44">
        <f>SUM(C112:C121)</f>
        <v>2000</v>
      </c>
      <c r="D122" s="38"/>
      <c r="E122" s="26"/>
      <c r="F122" s="54"/>
      <c r="G122" s="54"/>
      <c r="H122" s="54"/>
      <c r="I122" s="26"/>
      <c r="J122" s="26"/>
    </row>
    <row r="123" spans="1:10" ht="12.75" customHeight="1">
      <c r="A123" s="395"/>
      <c r="B123" s="377"/>
      <c r="C123" s="377"/>
      <c r="D123" s="53"/>
      <c r="E123" s="377"/>
      <c r="F123" s="377"/>
      <c r="G123" s="377"/>
      <c r="H123" s="394"/>
      <c r="I123" s="394"/>
      <c r="J123" s="394"/>
    </row>
    <row r="124" spans="1:10" ht="13.5" customHeight="1" thickBot="1">
      <c r="A124" s="395"/>
      <c r="B124" s="42"/>
      <c r="C124" s="42"/>
      <c r="D124" s="42"/>
      <c r="E124" s="396"/>
      <c r="F124" s="396"/>
      <c r="G124" s="396"/>
      <c r="H124" s="41"/>
      <c r="I124" s="41"/>
      <c r="J124" s="41"/>
    </row>
    <row r="125" spans="1:10" ht="18.75" customHeight="1" thickBot="1">
      <c r="A125" s="52" t="str">
        <f>A2</f>
        <v>ZONE 31</v>
      </c>
      <c r="B125" s="354" t="s">
        <v>9</v>
      </c>
      <c r="C125" s="355"/>
      <c r="D125" s="355"/>
      <c r="E125" s="355"/>
      <c r="F125" s="355"/>
      <c r="G125" s="355"/>
      <c r="H125" s="355"/>
      <c r="I125" s="355"/>
      <c r="J125" s="356"/>
    </row>
    <row r="126" spans="2:10" ht="13.5" thickBot="1"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 customHeight="1">
      <c r="A127" s="50" t="s">
        <v>0</v>
      </c>
      <c r="B127" s="391" t="s">
        <v>16</v>
      </c>
      <c r="C127" s="392"/>
      <c r="D127" s="393"/>
      <c r="E127" s="391" t="s">
        <v>17</v>
      </c>
      <c r="F127" s="392"/>
      <c r="G127" s="393"/>
      <c r="H127" s="391" t="s">
        <v>18</v>
      </c>
      <c r="I127" s="392"/>
      <c r="J127" s="393"/>
    </row>
    <row r="128" spans="1:10" ht="13.5" customHeight="1" thickBot="1">
      <c r="A128" s="49"/>
      <c r="B128" s="21" t="s">
        <v>1</v>
      </c>
      <c r="C128" s="20" t="s">
        <v>2</v>
      </c>
      <c r="D128" s="19" t="s">
        <v>3</v>
      </c>
      <c r="E128" s="35" t="s">
        <v>1</v>
      </c>
      <c r="F128" s="20" t="s">
        <v>2</v>
      </c>
      <c r="G128" s="22" t="s">
        <v>3</v>
      </c>
      <c r="H128" s="21" t="s">
        <v>1</v>
      </c>
      <c r="I128" s="20" t="s">
        <v>2</v>
      </c>
      <c r="J128" s="19" t="s">
        <v>3</v>
      </c>
    </row>
    <row r="129" spans="1:10" ht="13.5" thickBot="1">
      <c r="A129" s="18" t="str">
        <f aca="true" t="shared" si="27" ref="A129:A138">A6</f>
        <v>DE BRIEY et du JARNISY</v>
      </c>
      <c r="B129" s="47">
        <v>2200</v>
      </c>
      <c r="C129" s="46">
        <v>7672</v>
      </c>
      <c r="D129" s="45">
        <v>99</v>
      </c>
      <c r="E129" s="46"/>
      <c r="F129" s="46"/>
      <c r="G129" s="48"/>
      <c r="H129" s="47">
        <v>1000</v>
      </c>
      <c r="I129" s="46">
        <v>12</v>
      </c>
      <c r="J129" s="45">
        <v>23</v>
      </c>
    </row>
    <row r="130" spans="1:10" ht="13.5" thickBot="1">
      <c r="A130" s="18" t="str">
        <f t="shared" si="27"/>
        <v>LONGWY</v>
      </c>
      <c r="B130" s="47">
        <v>1000</v>
      </c>
      <c r="C130" s="46"/>
      <c r="D130" s="45">
        <v>110</v>
      </c>
      <c r="E130" s="46"/>
      <c r="F130" s="46"/>
      <c r="G130" s="48"/>
      <c r="H130" s="47"/>
      <c r="I130" s="46"/>
      <c r="J130" s="45"/>
    </row>
    <row r="131" spans="1:10" ht="13.5" thickBot="1">
      <c r="A131" s="18" t="str">
        <f t="shared" si="27"/>
        <v>VALLEES ORNE FENSCH ALZETTE</v>
      </c>
      <c r="B131" s="47"/>
      <c r="C131" s="46">
        <v>60198</v>
      </c>
      <c r="D131" s="45">
        <v>300</v>
      </c>
      <c r="E131" s="46"/>
      <c r="F131" s="46">
        <v>1000</v>
      </c>
      <c r="G131" s="48">
        <v>50</v>
      </c>
      <c r="H131" s="47"/>
      <c r="I131" s="46"/>
      <c r="J131" s="45"/>
    </row>
    <row r="132" spans="1:10" ht="13.5" thickBot="1">
      <c r="A132" s="18" t="str">
        <f t="shared" si="27"/>
        <v>Club 4</v>
      </c>
      <c r="B132" s="47"/>
      <c r="C132" s="46"/>
      <c r="D132" s="45"/>
      <c r="E132" s="46"/>
      <c r="F132" s="46"/>
      <c r="G132" s="48"/>
      <c r="H132" s="47"/>
      <c r="I132" s="46"/>
      <c r="J132" s="45"/>
    </row>
    <row r="133" spans="1:10" ht="13.5" thickBot="1">
      <c r="A133" s="18" t="str">
        <f t="shared" si="27"/>
        <v>Club 5</v>
      </c>
      <c r="B133" s="47"/>
      <c r="C133" s="46"/>
      <c r="D133" s="45"/>
      <c r="E133" s="46"/>
      <c r="F133" s="46"/>
      <c r="G133" s="48"/>
      <c r="H133" s="47"/>
      <c r="I133" s="46"/>
      <c r="J133" s="45"/>
    </row>
    <row r="134" spans="1:10" ht="13.5" thickBot="1">
      <c r="A134" s="18" t="str">
        <f t="shared" si="27"/>
        <v>Club 6</v>
      </c>
      <c r="B134" s="47"/>
      <c r="C134" s="46"/>
      <c r="D134" s="45"/>
      <c r="E134" s="46"/>
      <c r="F134" s="46"/>
      <c r="G134" s="48"/>
      <c r="H134" s="47"/>
      <c r="I134" s="46"/>
      <c r="J134" s="45"/>
    </row>
    <row r="135" spans="1:10" ht="13.5" thickBot="1">
      <c r="A135" s="18" t="str">
        <f t="shared" si="27"/>
        <v>Club 7</v>
      </c>
      <c r="B135" s="47"/>
      <c r="C135" s="46"/>
      <c r="D135" s="45"/>
      <c r="E135" s="46"/>
      <c r="F135" s="46"/>
      <c r="G135" s="48"/>
      <c r="H135" s="47"/>
      <c r="I135" s="46"/>
      <c r="J135" s="45"/>
    </row>
    <row r="136" spans="1:10" ht="13.5" thickBot="1">
      <c r="A136" s="18" t="str">
        <f t="shared" si="27"/>
        <v>Club 8</v>
      </c>
      <c r="B136" s="47"/>
      <c r="C136" s="46"/>
      <c r="D136" s="45"/>
      <c r="E136" s="46"/>
      <c r="F136" s="46"/>
      <c r="G136" s="48"/>
      <c r="H136" s="47"/>
      <c r="I136" s="46"/>
      <c r="J136" s="45"/>
    </row>
    <row r="137" spans="1:10" ht="13.5" thickBot="1">
      <c r="A137" s="18" t="str">
        <f t="shared" si="27"/>
        <v>Club 9</v>
      </c>
      <c r="B137" s="47"/>
      <c r="C137" s="46"/>
      <c r="D137" s="45"/>
      <c r="E137" s="46"/>
      <c r="F137" s="46"/>
      <c r="G137" s="48"/>
      <c r="H137" s="47"/>
      <c r="I137" s="46"/>
      <c r="J137" s="45"/>
    </row>
    <row r="138" spans="1:10" ht="13.5" thickBot="1">
      <c r="A138" s="18" t="str">
        <f t="shared" si="27"/>
        <v>Club 10</v>
      </c>
      <c r="B138" s="47"/>
      <c r="C138" s="46"/>
      <c r="D138" s="45"/>
      <c r="E138" s="46"/>
      <c r="F138" s="46"/>
      <c r="G138" s="48"/>
      <c r="H138" s="47"/>
      <c r="I138" s="46"/>
      <c r="J138" s="45"/>
    </row>
    <row r="139" spans="1:10" ht="13.5" thickBot="1">
      <c r="A139" s="10" t="s">
        <v>4</v>
      </c>
      <c r="B139" s="44">
        <f aca="true" t="shared" si="28" ref="B139:J139">SUM(B129:B138)</f>
        <v>3200</v>
      </c>
      <c r="C139" s="44">
        <f t="shared" si="28"/>
        <v>67870</v>
      </c>
      <c r="D139" s="44">
        <f t="shared" si="28"/>
        <v>509</v>
      </c>
      <c r="E139" s="44">
        <f t="shared" si="28"/>
        <v>0</v>
      </c>
      <c r="F139" s="44">
        <f t="shared" si="28"/>
        <v>1000</v>
      </c>
      <c r="G139" s="44">
        <f t="shared" si="28"/>
        <v>50</v>
      </c>
      <c r="H139" s="44">
        <f t="shared" si="28"/>
        <v>1000</v>
      </c>
      <c r="I139" s="44">
        <f t="shared" si="28"/>
        <v>12</v>
      </c>
      <c r="J139" s="44">
        <f t="shared" si="28"/>
        <v>23</v>
      </c>
    </row>
    <row r="141" spans="1:10" ht="12.75" customHeight="1">
      <c r="A141" s="43"/>
      <c r="B141" s="42"/>
      <c r="C141" s="42"/>
      <c r="D141" s="42"/>
      <c r="E141" s="41"/>
      <c r="F141" s="41"/>
      <c r="G141" s="41"/>
      <c r="H141" s="41"/>
      <c r="I141" s="41"/>
      <c r="J141" s="41"/>
    </row>
    <row r="142" spans="1:10" ht="13.5" thickBot="1">
      <c r="A142" s="40"/>
      <c r="B142" s="39"/>
      <c r="C142" s="39"/>
      <c r="D142" s="39"/>
      <c r="E142" s="38"/>
      <c r="F142" s="38"/>
      <c r="G142" s="38"/>
      <c r="H142" s="38"/>
      <c r="I142" s="38"/>
      <c r="J142" s="38"/>
    </row>
    <row r="143" spans="1:10" ht="12.75" customHeight="1">
      <c r="A143" s="37" t="s">
        <v>0</v>
      </c>
      <c r="B143" s="365" t="s">
        <v>76</v>
      </c>
      <c r="C143" s="360" t="s">
        <v>19</v>
      </c>
      <c r="D143" s="361"/>
      <c r="E143" s="362"/>
      <c r="F143" s="360" t="s">
        <v>6</v>
      </c>
      <c r="G143" s="361"/>
      <c r="H143" s="362"/>
      <c r="I143" s="386" t="s">
        <v>5</v>
      </c>
      <c r="J143" s="364"/>
    </row>
    <row r="144" spans="1:10" ht="13.5" customHeight="1" thickBot="1">
      <c r="A144" s="36"/>
      <c r="B144" s="366"/>
      <c r="C144" s="35" t="s">
        <v>1</v>
      </c>
      <c r="D144" s="20" t="s">
        <v>2</v>
      </c>
      <c r="E144" s="22" t="s">
        <v>3</v>
      </c>
      <c r="F144" s="21" t="s">
        <v>1</v>
      </c>
      <c r="G144" s="20" t="s">
        <v>2</v>
      </c>
      <c r="H144" s="19" t="s">
        <v>3</v>
      </c>
      <c r="I144" s="387" t="s">
        <v>7</v>
      </c>
      <c r="J144" s="368"/>
    </row>
    <row r="145" spans="1:10" ht="13.5" thickBot="1">
      <c r="A145" s="18" t="str">
        <f aca="true" t="shared" si="29" ref="A145:A154">A6</f>
        <v>DE BRIEY et du JARNISY</v>
      </c>
      <c r="B145" s="17">
        <f aca="true" t="shared" si="30" ref="B145:B150">B48</f>
        <v>30</v>
      </c>
      <c r="C145" s="16">
        <f>B129+E129+H129+B142</f>
        <v>3200</v>
      </c>
      <c r="D145" s="15">
        <f>C129+F129+I129+C142</f>
        <v>7684</v>
      </c>
      <c r="E145" s="14">
        <f>D129+G129+J129+D142</f>
        <v>122</v>
      </c>
      <c r="F145" s="13">
        <f aca="true" t="shared" si="31" ref="F145:F155">IF($B145=0,"",C145/$B145)</f>
        <v>106.66666666666667</v>
      </c>
      <c r="G145" s="13">
        <f aca="true" t="shared" si="32" ref="G145:G155">IF($B145=0,"",D145/$B145)</f>
        <v>256.1333333333333</v>
      </c>
      <c r="H145" s="12">
        <f aca="true" t="shared" si="33" ref="H145:H155">IF($B145=0,"",E145/$B145)</f>
        <v>4.066666666666666</v>
      </c>
      <c r="I145" s="374">
        <f aca="true" t="shared" si="34" ref="I145:I154">C145+D145</f>
        <v>10884</v>
      </c>
      <c r="J145" s="375"/>
    </row>
    <row r="146" spans="1:10" ht="13.5" thickBot="1">
      <c r="A146" s="18" t="str">
        <f t="shared" si="29"/>
        <v>LONGWY</v>
      </c>
      <c r="B146" s="17">
        <f t="shared" si="30"/>
        <v>19</v>
      </c>
      <c r="C146" s="16">
        <f aca="true" t="shared" si="35" ref="C146:C154">B130+E130+H130</f>
        <v>1000</v>
      </c>
      <c r="D146" s="15">
        <f aca="true" t="shared" si="36" ref="D146:D154">C130+F130+I130</f>
        <v>0</v>
      </c>
      <c r="E146" s="14">
        <f aca="true" t="shared" si="37" ref="E146:E154">D130+G130+J130</f>
        <v>110</v>
      </c>
      <c r="F146" s="13">
        <f t="shared" si="31"/>
        <v>52.63157894736842</v>
      </c>
      <c r="G146" s="13">
        <f t="shared" si="32"/>
        <v>0</v>
      </c>
      <c r="H146" s="12">
        <f t="shared" si="33"/>
        <v>5.7894736842105265</v>
      </c>
      <c r="I146" s="374">
        <f t="shared" si="34"/>
        <v>1000</v>
      </c>
      <c r="J146" s="375"/>
    </row>
    <row r="147" spans="1:10" ht="13.5" thickBot="1">
      <c r="A147" s="18" t="str">
        <f t="shared" si="29"/>
        <v>VALLEES ORNE FENSCH ALZETTE</v>
      </c>
      <c r="B147" s="17">
        <f t="shared" si="30"/>
        <v>7</v>
      </c>
      <c r="C147" s="16">
        <f t="shared" si="35"/>
        <v>0</v>
      </c>
      <c r="D147" s="15">
        <f t="shared" si="36"/>
        <v>61198</v>
      </c>
      <c r="E147" s="14">
        <f t="shared" si="37"/>
        <v>350</v>
      </c>
      <c r="F147" s="13">
        <f t="shared" si="31"/>
        <v>0</v>
      </c>
      <c r="G147" s="13">
        <f t="shared" si="32"/>
        <v>8742.57142857143</v>
      </c>
      <c r="H147" s="12">
        <f t="shared" si="33"/>
        <v>50</v>
      </c>
      <c r="I147" s="374">
        <f t="shared" si="34"/>
        <v>61198</v>
      </c>
      <c r="J147" s="375"/>
    </row>
    <row r="148" spans="1:10" ht="13.5" thickBot="1">
      <c r="A148" s="18" t="str">
        <f t="shared" si="29"/>
        <v>Club 4</v>
      </c>
      <c r="B148" s="17">
        <f t="shared" si="30"/>
        <v>0</v>
      </c>
      <c r="C148" s="16">
        <f t="shared" si="35"/>
        <v>0</v>
      </c>
      <c r="D148" s="15">
        <f t="shared" si="36"/>
        <v>0</v>
      </c>
      <c r="E148" s="14">
        <f t="shared" si="37"/>
        <v>0</v>
      </c>
      <c r="F148" s="13">
        <f t="shared" si="31"/>
      </c>
      <c r="G148" s="13">
        <f t="shared" si="32"/>
      </c>
      <c r="H148" s="12">
        <f t="shared" si="33"/>
      </c>
      <c r="I148" s="374">
        <f t="shared" si="34"/>
        <v>0</v>
      </c>
      <c r="J148" s="375"/>
    </row>
    <row r="149" spans="1:10" ht="13.5" thickBot="1">
      <c r="A149" s="18" t="str">
        <f t="shared" si="29"/>
        <v>Club 5</v>
      </c>
      <c r="B149" s="17">
        <f t="shared" si="30"/>
        <v>0</v>
      </c>
      <c r="C149" s="16">
        <f t="shared" si="35"/>
        <v>0</v>
      </c>
      <c r="D149" s="15">
        <f t="shared" si="36"/>
        <v>0</v>
      </c>
      <c r="E149" s="14">
        <f t="shared" si="37"/>
        <v>0</v>
      </c>
      <c r="F149" s="13">
        <f t="shared" si="31"/>
      </c>
      <c r="G149" s="13">
        <f t="shared" si="32"/>
      </c>
      <c r="H149" s="12">
        <f t="shared" si="33"/>
      </c>
      <c r="I149" s="374">
        <f t="shared" si="34"/>
        <v>0</v>
      </c>
      <c r="J149" s="375"/>
    </row>
    <row r="150" spans="1:10" ht="13.5" thickBot="1">
      <c r="A150" s="18" t="str">
        <f t="shared" si="29"/>
        <v>Club 6</v>
      </c>
      <c r="B150" s="17">
        <f t="shared" si="30"/>
        <v>0</v>
      </c>
      <c r="C150" s="16">
        <f t="shared" si="35"/>
        <v>0</v>
      </c>
      <c r="D150" s="15">
        <f t="shared" si="36"/>
        <v>0</v>
      </c>
      <c r="E150" s="14">
        <f t="shared" si="37"/>
        <v>0</v>
      </c>
      <c r="F150" s="13">
        <f t="shared" si="31"/>
      </c>
      <c r="G150" s="13">
        <f t="shared" si="32"/>
      </c>
      <c r="H150" s="12">
        <f t="shared" si="33"/>
      </c>
      <c r="I150" s="374">
        <f t="shared" si="34"/>
        <v>0</v>
      </c>
      <c r="J150" s="375"/>
    </row>
    <row r="151" spans="1:10" ht="13.5" thickBot="1">
      <c r="A151" s="18" t="str">
        <f t="shared" si="29"/>
        <v>Club 7</v>
      </c>
      <c r="B151" s="17">
        <f>B54</f>
        <v>0</v>
      </c>
      <c r="C151" s="16">
        <f t="shared" si="35"/>
        <v>0</v>
      </c>
      <c r="D151" s="15">
        <f t="shared" si="36"/>
        <v>0</v>
      </c>
      <c r="E151" s="14">
        <f t="shared" si="37"/>
        <v>0</v>
      </c>
      <c r="F151" s="13">
        <f t="shared" si="31"/>
      </c>
      <c r="G151" s="13">
        <f t="shared" si="32"/>
      </c>
      <c r="H151" s="12">
        <f t="shared" si="33"/>
      </c>
      <c r="I151" s="374">
        <f t="shared" si="34"/>
        <v>0</v>
      </c>
      <c r="J151" s="375"/>
    </row>
    <row r="152" spans="1:10" ht="13.5" thickBot="1">
      <c r="A152" s="18" t="str">
        <f t="shared" si="29"/>
        <v>Club 8</v>
      </c>
      <c r="B152" s="17">
        <f>B55</f>
        <v>0</v>
      </c>
      <c r="C152" s="16">
        <f t="shared" si="35"/>
        <v>0</v>
      </c>
      <c r="D152" s="15">
        <f t="shared" si="36"/>
        <v>0</v>
      </c>
      <c r="E152" s="14">
        <f t="shared" si="37"/>
        <v>0</v>
      </c>
      <c r="F152" s="13">
        <f t="shared" si="31"/>
      </c>
      <c r="G152" s="13">
        <f t="shared" si="32"/>
      </c>
      <c r="H152" s="12">
        <f t="shared" si="33"/>
      </c>
      <c r="I152" s="374">
        <f t="shared" si="34"/>
        <v>0</v>
      </c>
      <c r="J152" s="375"/>
    </row>
    <row r="153" spans="1:10" ht="13.5" thickBot="1">
      <c r="A153" s="18" t="str">
        <f t="shared" si="29"/>
        <v>Club 9</v>
      </c>
      <c r="B153" s="17">
        <f>B56</f>
        <v>0</v>
      </c>
      <c r="C153" s="16">
        <f t="shared" si="35"/>
        <v>0</v>
      </c>
      <c r="D153" s="15">
        <f t="shared" si="36"/>
        <v>0</v>
      </c>
      <c r="E153" s="14">
        <f t="shared" si="37"/>
        <v>0</v>
      </c>
      <c r="F153" s="13">
        <f t="shared" si="31"/>
      </c>
      <c r="G153" s="13">
        <f t="shared" si="32"/>
      </c>
      <c r="H153" s="12">
        <f t="shared" si="33"/>
      </c>
      <c r="I153" s="374">
        <f t="shared" si="34"/>
        <v>0</v>
      </c>
      <c r="J153" s="375"/>
    </row>
    <row r="154" spans="1:10" ht="13.5" thickBot="1">
      <c r="A154" s="18" t="str">
        <f t="shared" si="29"/>
        <v>Club 10</v>
      </c>
      <c r="B154" s="17">
        <f>B57</f>
        <v>0</v>
      </c>
      <c r="C154" s="16">
        <f t="shared" si="35"/>
        <v>0</v>
      </c>
      <c r="D154" s="15">
        <f t="shared" si="36"/>
        <v>0</v>
      </c>
      <c r="E154" s="14">
        <f t="shared" si="37"/>
        <v>0</v>
      </c>
      <c r="F154" s="13">
        <f t="shared" si="31"/>
      </c>
      <c r="G154" s="13">
        <f t="shared" si="32"/>
      </c>
      <c r="H154" s="12">
        <f t="shared" si="33"/>
      </c>
      <c r="I154" s="374">
        <f t="shared" si="34"/>
        <v>0</v>
      </c>
      <c r="J154" s="375"/>
    </row>
    <row r="155" spans="1:10" ht="13.5" thickBot="1">
      <c r="A155" s="34" t="s">
        <v>4</v>
      </c>
      <c r="B155" s="10">
        <f>SUM(B145:B154)</f>
        <v>56</v>
      </c>
      <c r="C155" s="33">
        <f>SUM(C145:C154)</f>
        <v>4200</v>
      </c>
      <c r="D155" s="32">
        <f>SUM(D145:D154)</f>
        <v>68882</v>
      </c>
      <c r="E155" s="31">
        <f>SUM(E145:E154)</f>
        <v>582</v>
      </c>
      <c r="F155" s="6">
        <f t="shared" si="31"/>
        <v>75</v>
      </c>
      <c r="G155" s="6">
        <f t="shared" si="32"/>
        <v>1230.0357142857142</v>
      </c>
      <c r="H155" s="5">
        <f t="shared" si="33"/>
        <v>10.392857142857142</v>
      </c>
      <c r="I155" s="378">
        <f>SUM(I145:J154)</f>
        <v>73082</v>
      </c>
      <c r="J155" s="379"/>
    </row>
    <row r="156" spans="1:10" ht="12.75">
      <c r="A156" s="26"/>
      <c r="B156" s="26"/>
      <c r="C156" s="26"/>
      <c r="D156" s="26"/>
      <c r="E156" s="26"/>
      <c r="F156" s="27"/>
      <c r="G156" s="27"/>
      <c r="H156" s="27"/>
      <c r="I156" s="26"/>
      <c r="J156" s="26"/>
    </row>
    <row r="157" spans="1:10" ht="12.75">
      <c r="A157" s="26"/>
      <c r="B157" s="26"/>
      <c r="C157" s="26"/>
      <c r="D157" s="26"/>
      <c r="E157" s="26"/>
      <c r="F157" s="27"/>
      <c r="G157" s="27"/>
      <c r="H157" s="27"/>
      <c r="I157" s="26"/>
      <c r="J157" s="26"/>
    </row>
    <row r="158" spans="1:10" ht="18" customHeight="1">
      <c r="A158" s="30" t="str">
        <f>A2</f>
        <v>ZONE 31</v>
      </c>
      <c r="B158" s="397" t="s">
        <v>68</v>
      </c>
      <c r="C158" s="397"/>
      <c r="D158" s="397"/>
      <c r="E158" s="397"/>
      <c r="F158" s="397"/>
      <c r="G158" s="397"/>
      <c r="H158" s="397"/>
      <c r="I158" s="397"/>
      <c r="J158" s="397"/>
    </row>
    <row r="159" spans="1:10" ht="12.75">
      <c r="A159" s="399" t="s">
        <v>0</v>
      </c>
      <c r="B159" s="401" t="s">
        <v>3</v>
      </c>
      <c r="C159" s="26"/>
      <c r="D159" s="26"/>
      <c r="E159" s="26"/>
      <c r="F159" s="27"/>
      <c r="G159" s="27"/>
      <c r="H159" s="27"/>
      <c r="I159" s="26"/>
      <c r="J159" s="26"/>
    </row>
    <row r="160" spans="1:10" ht="12.75">
      <c r="A160" s="400"/>
      <c r="B160" s="402"/>
      <c r="C160" s="26"/>
      <c r="D160" s="26"/>
      <c r="E160" s="26"/>
      <c r="F160" s="27"/>
      <c r="G160" s="27"/>
      <c r="H160" s="27"/>
      <c r="I160" s="26"/>
      <c r="J160" s="26"/>
    </row>
    <row r="161" spans="1:10" ht="12.75">
      <c r="A161" s="298" t="str">
        <f aca="true" t="shared" si="38" ref="A161:A170">(A6)</f>
        <v>DE BRIEY et du JARNISY</v>
      </c>
      <c r="B161" s="29"/>
      <c r="C161" s="26"/>
      <c r="D161" s="26"/>
      <c r="E161" s="26"/>
      <c r="F161" s="27"/>
      <c r="G161" s="27"/>
      <c r="H161" s="27"/>
      <c r="I161" s="26"/>
      <c r="J161" s="26"/>
    </row>
    <row r="162" spans="1:10" ht="12.75">
      <c r="A162" s="298" t="str">
        <f t="shared" si="38"/>
        <v>LONGWY</v>
      </c>
      <c r="B162" s="29"/>
      <c r="C162" s="26"/>
      <c r="D162" s="26"/>
      <c r="E162" s="26"/>
      <c r="F162" s="27"/>
      <c r="G162" s="27"/>
      <c r="H162" s="27"/>
      <c r="I162" s="26"/>
      <c r="J162" s="26"/>
    </row>
    <row r="163" spans="1:10" ht="12.75">
      <c r="A163" s="298" t="str">
        <f t="shared" si="38"/>
        <v>VALLEES ORNE FENSCH ALZETTE</v>
      </c>
      <c r="B163" s="29"/>
      <c r="C163" s="26"/>
      <c r="D163" s="26"/>
      <c r="E163" s="26"/>
      <c r="F163" s="27"/>
      <c r="G163" s="27"/>
      <c r="H163" s="27"/>
      <c r="I163" s="26"/>
      <c r="J163" s="26"/>
    </row>
    <row r="164" spans="1:10" ht="12.75">
      <c r="A164" s="298" t="str">
        <f t="shared" si="38"/>
        <v>Club 4</v>
      </c>
      <c r="B164" s="29"/>
      <c r="C164" s="26"/>
      <c r="D164" s="26"/>
      <c r="E164" s="26"/>
      <c r="F164" s="27"/>
      <c r="G164" s="27"/>
      <c r="H164" s="27"/>
      <c r="I164" s="26"/>
      <c r="J164" s="26"/>
    </row>
    <row r="165" spans="1:10" ht="12.75">
      <c r="A165" s="298" t="str">
        <f t="shared" si="38"/>
        <v>Club 5</v>
      </c>
      <c r="B165" s="29"/>
      <c r="C165" s="26"/>
      <c r="D165" s="26"/>
      <c r="E165" s="26"/>
      <c r="F165" s="27"/>
      <c r="G165" s="27"/>
      <c r="H165" s="27"/>
      <c r="I165" s="26"/>
      <c r="J165" s="26"/>
    </row>
    <row r="166" spans="1:10" ht="12.75">
      <c r="A166" s="298" t="str">
        <f t="shared" si="38"/>
        <v>Club 6</v>
      </c>
      <c r="B166" s="29"/>
      <c r="C166" s="26"/>
      <c r="D166" s="26"/>
      <c r="E166" s="26"/>
      <c r="F166" s="27"/>
      <c r="G166" s="27"/>
      <c r="H166" s="27"/>
      <c r="I166" s="26"/>
      <c r="J166" s="26"/>
    </row>
    <row r="167" spans="1:10" ht="12.75">
      <c r="A167" s="298" t="str">
        <f t="shared" si="38"/>
        <v>Club 7</v>
      </c>
      <c r="B167" s="29"/>
      <c r="C167" s="26"/>
      <c r="D167" s="26"/>
      <c r="E167" s="26"/>
      <c r="F167" s="27"/>
      <c r="G167" s="27"/>
      <c r="H167" s="27"/>
      <c r="I167" s="26"/>
      <c r="J167" s="26"/>
    </row>
    <row r="168" spans="1:10" ht="12.75">
      <c r="A168" s="298" t="str">
        <f t="shared" si="38"/>
        <v>Club 8</v>
      </c>
      <c r="B168" s="29"/>
      <c r="C168" s="26"/>
      <c r="D168" s="26"/>
      <c r="E168" s="26"/>
      <c r="F168" s="27"/>
      <c r="G168" s="27"/>
      <c r="H168" s="27"/>
      <c r="I168" s="26"/>
      <c r="J168" s="26"/>
    </row>
    <row r="169" spans="1:10" ht="12.75">
      <c r="A169" s="298" t="str">
        <f t="shared" si="38"/>
        <v>Club 9</v>
      </c>
      <c r="B169" s="29"/>
      <c r="C169" s="26"/>
      <c r="D169" s="26"/>
      <c r="E169" s="26"/>
      <c r="F169" s="27"/>
      <c r="G169" s="27"/>
      <c r="H169" s="27"/>
      <c r="I169" s="26"/>
      <c r="J169" s="26"/>
    </row>
    <row r="170" spans="1:10" ht="13.5" thickBot="1">
      <c r="A170" s="299" t="str">
        <f t="shared" si="38"/>
        <v>Club 10</v>
      </c>
      <c r="B170" s="28"/>
      <c r="C170" s="26"/>
      <c r="D170" s="26"/>
      <c r="E170" s="26"/>
      <c r="F170" s="27"/>
      <c r="G170" s="27"/>
      <c r="H170" s="27"/>
      <c r="I170" s="26"/>
      <c r="J170" s="26"/>
    </row>
    <row r="171" spans="1:2" ht="17.25" customHeight="1" thickBot="1">
      <c r="A171" s="25" t="s">
        <v>69</v>
      </c>
      <c r="B171" s="10">
        <f>SUM(B161:B170)</f>
        <v>0</v>
      </c>
    </row>
    <row r="172" spans="1:10" ht="20.25" customHeight="1" thickBot="1">
      <c r="A172" s="398" t="s">
        <v>40</v>
      </c>
      <c r="B172" s="398"/>
      <c r="C172" s="398"/>
      <c r="D172" s="398"/>
      <c r="E172" s="398"/>
      <c r="F172" s="398"/>
      <c r="G172" s="398"/>
      <c r="H172" s="398"/>
      <c r="I172" s="398"/>
      <c r="J172" s="398"/>
    </row>
    <row r="173" spans="1:10" ht="12.75" customHeight="1">
      <c r="A173" s="24" t="s">
        <v>0</v>
      </c>
      <c r="B173" s="365" t="s">
        <v>76</v>
      </c>
      <c r="C173" s="360" t="s">
        <v>5</v>
      </c>
      <c r="D173" s="361"/>
      <c r="E173" s="362"/>
      <c r="F173" s="360" t="s">
        <v>6</v>
      </c>
      <c r="G173" s="361"/>
      <c r="H173" s="362"/>
      <c r="I173" s="386" t="s">
        <v>5</v>
      </c>
      <c r="J173" s="364"/>
    </row>
    <row r="174" spans="1:10" ht="13.5" customHeight="1" thickBot="1">
      <c r="A174" s="23"/>
      <c r="B174" s="366"/>
      <c r="C174" s="20" t="s">
        <v>1</v>
      </c>
      <c r="D174" s="20" t="s">
        <v>2</v>
      </c>
      <c r="E174" s="22" t="s">
        <v>3</v>
      </c>
      <c r="F174" s="21" t="s">
        <v>1</v>
      </c>
      <c r="G174" s="20" t="s">
        <v>2</v>
      </c>
      <c r="H174" s="19" t="s">
        <v>3</v>
      </c>
      <c r="I174" s="387" t="s">
        <v>7</v>
      </c>
      <c r="J174" s="368"/>
    </row>
    <row r="175" spans="1:10" ht="13.5" thickBot="1">
      <c r="A175" s="18" t="str">
        <f aca="true" t="shared" si="39" ref="A175:A184">A6</f>
        <v>DE BRIEY et du JARNISY</v>
      </c>
      <c r="B175" s="17">
        <f aca="true" t="shared" si="40" ref="B175:B184">B48</f>
        <v>30</v>
      </c>
      <c r="C175" s="16">
        <f aca="true" t="shared" si="41" ref="C175:D184">C48+C98+C145</f>
        <v>25774</v>
      </c>
      <c r="D175" s="15">
        <f t="shared" si="41"/>
        <v>8270</v>
      </c>
      <c r="E175" s="14">
        <f aca="true" t="shared" si="42" ref="E175:E184">E48+E98+E145+B161</f>
        <v>1704</v>
      </c>
      <c r="F175" s="13">
        <f aca="true" t="shared" si="43" ref="F175:F185">IF($B175=0,"",C175/$B175)</f>
        <v>859.1333333333333</v>
      </c>
      <c r="G175" s="13">
        <f aca="true" t="shared" si="44" ref="G175:G185">IF($B175=0,"",D175/$B175)</f>
        <v>275.6666666666667</v>
      </c>
      <c r="H175" s="12">
        <f aca="true" t="shared" si="45" ref="H175:H185">IF($B175=0,"",E175/$B175)</f>
        <v>56.8</v>
      </c>
      <c r="I175" s="374">
        <f aca="true" t="shared" si="46" ref="I175:I184">C175+D175</f>
        <v>34044</v>
      </c>
      <c r="J175" s="375"/>
    </row>
    <row r="176" spans="1:10" ht="13.5" thickBot="1">
      <c r="A176" s="18" t="str">
        <f t="shared" si="39"/>
        <v>LONGWY</v>
      </c>
      <c r="B176" s="17">
        <f t="shared" si="40"/>
        <v>19</v>
      </c>
      <c r="C176" s="16">
        <f t="shared" si="41"/>
        <v>6150</v>
      </c>
      <c r="D176" s="15">
        <f t="shared" si="41"/>
        <v>0</v>
      </c>
      <c r="E176" s="14">
        <f t="shared" si="42"/>
        <v>840</v>
      </c>
      <c r="F176" s="13">
        <f t="shared" si="43"/>
        <v>323.6842105263158</v>
      </c>
      <c r="G176" s="13">
        <f t="shared" si="44"/>
        <v>0</v>
      </c>
      <c r="H176" s="12">
        <f t="shared" si="45"/>
        <v>44.21052631578947</v>
      </c>
      <c r="I176" s="374">
        <f t="shared" si="46"/>
        <v>6150</v>
      </c>
      <c r="J176" s="375"/>
    </row>
    <row r="177" spans="1:10" ht="13.5" thickBot="1">
      <c r="A177" s="18" t="str">
        <f t="shared" si="39"/>
        <v>VALLEES ORNE FENSCH ALZETTE</v>
      </c>
      <c r="B177" s="17">
        <f t="shared" si="40"/>
        <v>7</v>
      </c>
      <c r="C177" s="16">
        <f t="shared" si="41"/>
        <v>4200</v>
      </c>
      <c r="D177" s="15">
        <f t="shared" si="41"/>
        <v>61198</v>
      </c>
      <c r="E177" s="14">
        <f t="shared" si="42"/>
        <v>750</v>
      </c>
      <c r="F177" s="13">
        <f t="shared" si="43"/>
        <v>600</v>
      </c>
      <c r="G177" s="13">
        <f t="shared" si="44"/>
        <v>8742.57142857143</v>
      </c>
      <c r="H177" s="12">
        <f t="shared" si="45"/>
        <v>107.14285714285714</v>
      </c>
      <c r="I177" s="374">
        <f t="shared" si="46"/>
        <v>65398</v>
      </c>
      <c r="J177" s="375"/>
    </row>
    <row r="178" spans="1:10" ht="13.5" thickBot="1">
      <c r="A178" s="18" t="str">
        <f t="shared" si="39"/>
        <v>Club 4</v>
      </c>
      <c r="B178" s="17">
        <f t="shared" si="40"/>
        <v>0</v>
      </c>
      <c r="C178" s="16">
        <f t="shared" si="41"/>
        <v>0</v>
      </c>
      <c r="D178" s="15">
        <f t="shared" si="41"/>
        <v>0</v>
      </c>
      <c r="E178" s="14">
        <f t="shared" si="42"/>
        <v>0</v>
      </c>
      <c r="F178" s="13">
        <f t="shared" si="43"/>
      </c>
      <c r="G178" s="13">
        <f t="shared" si="44"/>
      </c>
      <c r="H178" s="12">
        <f t="shared" si="45"/>
      </c>
      <c r="I178" s="374">
        <f t="shared" si="46"/>
        <v>0</v>
      </c>
      <c r="J178" s="375"/>
    </row>
    <row r="179" spans="1:10" ht="13.5" thickBot="1">
      <c r="A179" s="18" t="str">
        <f t="shared" si="39"/>
        <v>Club 5</v>
      </c>
      <c r="B179" s="17">
        <f t="shared" si="40"/>
        <v>0</v>
      </c>
      <c r="C179" s="16">
        <f t="shared" si="41"/>
        <v>0</v>
      </c>
      <c r="D179" s="15">
        <f t="shared" si="41"/>
        <v>0</v>
      </c>
      <c r="E179" s="14">
        <f t="shared" si="42"/>
        <v>0</v>
      </c>
      <c r="F179" s="13">
        <f t="shared" si="43"/>
      </c>
      <c r="G179" s="13">
        <f t="shared" si="44"/>
      </c>
      <c r="H179" s="12">
        <f t="shared" si="45"/>
      </c>
      <c r="I179" s="374">
        <f t="shared" si="46"/>
        <v>0</v>
      </c>
      <c r="J179" s="375"/>
    </row>
    <row r="180" spans="1:10" ht="13.5" thickBot="1">
      <c r="A180" s="18" t="str">
        <f t="shared" si="39"/>
        <v>Club 6</v>
      </c>
      <c r="B180" s="17">
        <f t="shared" si="40"/>
        <v>0</v>
      </c>
      <c r="C180" s="16">
        <f t="shared" si="41"/>
        <v>0</v>
      </c>
      <c r="D180" s="15">
        <f t="shared" si="41"/>
        <v>0</v>
      </c>
      <c r="E180" s="14">
        <f t="shared" si="42"/>
        <v>0</v>
      </c>
      <c r="F180" s="13">
        <f t="shared" si="43"/>
      </c>
      <c r="G180" s="13">
        <f t="shared" si="44"/>
      </c>
      <c r="H180" s="12">
        <f t="shared" si="45"/>
      </c>
      <c r="I180" s="374">
        <f t="shared" si="46"/>
        <v>0</v>
      </c>
      <c r="J180" s="375"/>
    </row>
    <row r="181" spans="1:10" ht="13.5" thickBot="1">
      <c r="A181" s="18" t="str">
        <f t="shared" si="39"/>
        <v>Club 7</v>
      </c>
      <c r="B181" s="17">
        <f t="shared" si="40"/>
        <v>0</v>
      </c>
      <c r="C181" s="16">
        <f t="shared" si="41"/>
        <v>0</v>
      </c>
      <c r="D181" s="15">
        <f t="shared" si="41"/>
        <v>0</v>
      </c>
      <c r="E181" s="14">
        <f t="shared" si="42"/>
        <v>0</v>
      </c>
      <c r="F181" s="13">
        <f t="shared" si="43"/>
      </c>
      <c r="G181" s="13">
        <f t="shared" si="44"/>
      </c>
      <c r="H181" s="12">
        <f t="shared" si="45"/>
      </c>
      <c r="I181" s="374">
        <f t="shared" si="46"/>
        <v>0</v>
      </c>
      <c r="J181" s="375"/>
    </row>
    <row r="182" spans="1:10" ht="13.5" thickBot="1">
      <c r="A182" s="18" t="str">
        <f t="shared" si="39"/>
        <v>Club 8</v>
      </c>
      <c r="B182" s="17">
        <f t="shared" si="40"/>
        <v>0</v>
      </c>
      <c r="C182" s="16">
        <f t="shared" si="41"/>
        <v>0</v>
      </c>
      <c r="D182" s="15">
        <f t="shared" si="41"/>
        <v>0</v>
      </c>
      <c r="E182" s="14">
        <f t="shared" si="42"/>
        <v>0</v>
      </c>
      <c r="F182" s="13">
        <f t="shared" si="43"/>
      </c>
      <c r="G182" s="13">
        <f t="shared" si="44"/>
      </c>
      <c r="H182" s="12">
        <f t="shared" si="45"/>
      </c>
      <c r="I182" s="374">
        <f t="shared" si="46"/>
        <v>0</v>
      </c>
      <c r="J182" s="375"/>
    </row>
    <row r="183" spans="1:10" ht="13.5" thickBot="1">
      <c r="A183" s="18" t="str">
        <f t="shared" si="39"/>
        <v>Club 9</v>
      </c>
      <c r="B183" s="17">
        <f t="shared" si="40"/>
        <v>0</v>
      </c>
      <c r="C183" s="16">
        <f t="shared" si="41"/>
        <v>0</v>
      </c>
      <c r="D183" s="15">
        <f t="shared" si="41"/>
        <v>0</v>
      </c>
      <c r="E183" s="14">
        <f t="shared" si="42"/>
        <v>0</v>
      </c>
      <c r="F183" s="13">
        <f t="shared" si="43"/>
      </c>
      <c r="G183" s="13">
        <f t="shared" si="44"/>
      </c>
      <c r="H183" s="12">
        <f t="shared" si="45"/>
      </c>
      <c r="I183" s="374">
        <f t="shared" si="46"/>
        <v>0</v>
      </c>
      <c r="J183" s="375"/>
    </row>
    <row r="184" spans="1:10" ht="13.5" thickBot="1">
      <c r="A184" s="18" t="str">
        <f t="shared" si="39"/>
        <v>Club 10</v>
      </c>
      <c r="B184" s="17">
        <f t="shared" si="40"/>
        <v>0</v>
      </c>
      <c r="C184" s="16">
        <f t="shared" si="41"/>
        <v>0</v>
      </c>
      <c r="D184" s="15">
        <f t="shared" si="41"/>
        <v>0</v>
      </c>
      <c r="E184" s="14">
        <f t="shared" si="42"/>
        <v>0</v>
      </c>
      <c r="F184" s="13">
        <f t="shared" si="43"/>
      </c>
      <c r="G184" s="13">
        <f t="shared" si="44"/>
      </c>
      <c r="H184" s="12">
        <f t="shared" si="45"/>
      </c>
      <c r="I184" s="374">
        <f t="shared" si="46"/>
        <v>0</v>
      </c>
      <c r="J184" s="375"/>
    </row>
    <row r="185" spans="1:10" s="4" customFormat="1" ht="16.5" thickBot="1">
      <c r="A185" s="11" t="s">
        <v>4</v>
      </c>
      <c r="B185" s="10">
        <f>SUM(B175:B184)</f>
        <v>56</v>
      </c>
      <c r="C185" s="9">
        <f>SUM(C175:C184)</f>
        <v>36124</v>
      </c>
      <c r="D185" s="8">
        <f>SUM(D175:D184)</f>
        <v>69468</v>
      </c>
      <c r="E185" s="7">
        <f>SUM(E175:E184)</f>
        <v>3294</v>
      </c>
      <c r="F185" s="6">
        <f t="shared" si="43"/>
        <v>645.0714285714286</v>
      </c>
      <c r="G185" s="6">
        <f t="shared" si="44"/>
        <v>1240.5</v>
      </c>
      <c r="H185" s="5">
        <f t="shared" si="45"/>
        <v>58.82142857142857</v>
      </c>
      <c r="I185" s="378">
        <f>SUM(I175:J184)</f>
        <v>105592</v>
      </c>
      <c r="J185" s="379"/>
    </row>
    <row r="215" ht="61.5" customHeight="1"/>
    <row r="217" ht="9" customHeight="1"/>
  </sheetData>
  <sheetProtection password="CAC7" sheet="1" objects="1" scenarios="1"/>
  <mergeCells count="103">
    <mergeCell ref="I184:J184"/>
    <mergeCell ref="C173:E173"/>
    <mergeCell ref="I183:J183"/>
    <mergeCell ref="I185:J185"/>
    <mergeCell ref="I175:J175"/>
    <mergeCell ref="I176:J176"/>
    <mergeCell ref="I177:J177"/>
    <mergeCell ref="I178:J178"/>
    <mergeCell ref="I179:J179"/>
    <mergeCell ref="I180:J180"/>
    <mergeCell ref="I181:J181"/>
    <mergeCell ref="F143:H143"/>
    <mergeCell ref="I146:J146"/>
    <mergeCell ref="I182:J182"/>
    <mergeCell ref="B173:B174"/>
    <mergeCell ref="B159:B160"/>
    <mergeCell ref="I174:J174"/>
    <mergeCell ref="F173:H173"/>
    <mergeCell ref="A172:J172"/>
    <mergeCell ref="A159:A160"/>
    <mergeCell ref="I173:J173"/>
    <mergeCell ref="B158:J158"/>
    <mergeCell ref="I151:J151"/>
    <mergeCell ref="I152:J152"/>
    <mergeCell ref="I153:J153"/>
    <mergeCell ref="I155:J155"/>
    <mergeCell ref="I154:J154"/>
    <mergeCell ref="B125:J125"/>
    <mergeCell ref="H127:J127"/>
    <mergeCell ref="I143:J143"/>
    <mergeCell ref="I148:J148"/>
    <mergeCell ref="C143:E143"/>
    <mergeCell ref="I108:J108"/>
    <mergeCell ref="B127:D127"/>
    <mergeCell ref="B143:B144"/>
    <mergeCell ref="I147:J147"/>
    <mergeCell ref="I145:J145"/>
    <mergeCell ref="E127:G127"/>
    <mergeCell ref="I144:J144"/>
    <mergeCell ref="I149:J149"/>
    <mergeCell ref="I150:J150"/>
    <mergeCell ref="A67:A68"/>
    <mergeCell ref="A96:A97"/>
    <mergeCell ref="B96:B97"/>
    <mergeCell ref="C96:E96"/>
    <mergeCell ref="A81:A82"/>
    <mergeCell ref="E81:G81"/>
    <mergeCell ref="F96:H96"/>
    <mergeCell ref="B81:D81"/>
    <mergeCell ref="A123:A124"/>
    <mergeCell ref="B123:C123"/>
    <mergeCell ref="A110:A111"/>
    <mergeCell ref="E123:G123"/>
    <mergeCell ref="B110:D110"/>
    <mergeCell ref="B111:D111"/>
    <mergeCell ref="E124:G124"/>
    <mergeCell ref="B65:J65"/>
    <mergeCell ref="B67:D67"/>
    <mergeCell ref="I107:J107"/>
    <mergeCell ref="I105:J105"/>
    <mergeCell ref="I97:J97"/>
    <mergeCell ref="H67:J67"/>
    <mergeCell ref="H81:J81"/>
    <mergeCell ref="I106:J106"/>
    <mergeCell ref="I102:J102"/>
    <mergeCell ref="I101:J101"/>
    <mergeCell ref="I52:J52"/>
    <mergeCell ref="I55:J55"/>
    <mergeCell ref="I56:J56"/>
    <mergeCell ref="H123:J123"/>
    <mergeCell ref="I98:J98"/>
    <mergeCell ref="I96:J96"/>
    <mergeCell ref="I100:J100"/>
    <mergeCell ref="I103:J103"/>
    <mergeCell ref="I99:J99"/>
    <mergeCell ref="I104:J104"/>
    <mergeCell ref="I48:J48"/>
    <mergeCell ref="I47:J47"/>
    <mergeCell ref="I57:J57"/>
    <mergeCell ref="E67:G67"/>
    <mergeCell ref="I54:J54"/>
    <mergeCell ref="I49:J49"/>
    <mergeCell ref="I50:J50"/>
    <mergeCell ref="I51:J51"/>
    <mergeCell ref="I58:J58"/>
    <mergeCell ref="I53:J53"/>
    <mergeCell ref="A4:A5"/>
    <mergeCell ref="B4:D4"/>
    <mergeCell ref="A18:A19"/>
    <mergeCell ref="I46:J46"/>
    <mergeCell ref="A32:A33"/>
    <mergeCell ref="A46:A47"/>
    <mergeCell ref="B18:D18"/>
    <mergeCell ref="B32:D32"/>
    <mergeCell ref="E4:G4"/>
    <mergeCell ref="B46:B47"/>
    <mergeCell ref="B2:J2"/>
    <mergeCell ref="E18:G18"/>
    <mergeCell ref="H18:J18"/>
    <mergeCell ref="F46:H46"/>
    <mergeCell ref="E32:G32"/>
    <mergeCell ref="H4:J4"/>
    <mergeCell ref="C46:E46"/>
  </mergeCells>
  <printOptions/>
  <pageMargins left="0.3937007874015748" right="0.1968503937007874" top="0.7874015748031497" bottom="0.984251968503937" header="0.31496062992125984" footer="0.31496062992125984"/>
  <pageSetup horizontalDpi="600" verticalDpi="600" orientation="portrait" paperSize="9" scale="84" r:id="rId1"/>
  <headerFooter alignWithMargins="0">
    <oddHeader>&amp;CLivre Blanc 2017-2018
District Est</oddHeader>
    <oddFooter xml:space="preserve">&amp;C&amp;P/&amp;N </oddFooter>
  </headerFooter>
  <rowBreaks count="2" manualBreakCount="2">
    <brk id="60" max="255" man="1"/>
    <brk id="123" max="9" man="1"/>
  </rowBreaks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J185"/>
  <sheetViews>
    <sheetView workbookViewId="0" topLeftCell="A157">
      <selection activeCell="F163" sqref="F163"/>
    </sheetView>
  </sheetViews>
  <sheetFormatPr defaultColWidth="11.57421875" defaultRowHeight="12.75"/>
  <cols>
    <col min="1" max="1" width="30.7109375" style="3" customWidth="1"/>
    <col min="2" max="5" width="8.28125" style="3" customWidth="1"/>
    <col min="6" max="6" width="9.421875" style="3" customWidth="1"/>
    <col min="7" max="7" width="9.00390625" style="3" customWidth="1"/>
    <col min="8" max="10" width="8.28125" style="3" customWidth="1"/>
    <col min="11" max="16384" width="11.57421875" style="3" customWidth="1"/>
  </cols>
  <sheetData>
    <row r="1" ht="13.5" thickBot="1"/>
    <row r="2" spans="1:10" s="102" customFormat="1" ht="18.75" thickBot="1">
      <c r="A2" s="52" t="s">
        <v>30</v>
      </c>
      <c r="B2" s="354" t="s">
        <v>8</v>
      </c>
      <c r="C2" s="355"/>
      <c r="D2" s="355"/>
      <c r="E2" s="355"/>
      <c r="F2" s="355"/>
      <c r="G2" s="355"/>
      <c r="H2" s="355"/>
      <c r="I2" s="355"/>
      <c r="J2" s="356"/>
    </row>
    <row r="3" spans="2:10" ht="15.75" customHeight="1" thickBot="1">
      <c r="B3" s="51"/>
      <c r="C3" s="51"/>
      <c r="D3" s="51"/>
      <c r="E3" s="51"/>
      <c r="F3" s="51"/>
      <c r="G3" s="51"/>
      <c r="H3" s="51"/>
      <c r="I3" s="51"/>
      <c r="J3" s="51"/>
    </row>
    <row r="4" spans="1:10" ht="12.75">
      <c r="A4" s="372" t="s">
        <v>0</v>
      </c>
      <c r="B4" s="357" t="s">
        <v>39</v>
      </c>
      <c r="C4" s="358"/>
      <c r="D4" s="359"/>
      <c r="E4" s="357" t="s">
        <v>10</v>
      </c>
      <c r="F4" s="358"/>
      <c r="G4" s="359"/>
      <c r="H4" s="357" t="s">
        <v>13</v>
      </c>
      <c r="I4" s="358"/>
      <c r="J4" s="359"/>
    </row>
    <row r="5" spans="1:10" ht="13.5" thickBot="1">
      <c r="A5" s="373"/>
      <c r="B5" s="74" t="s">
        <v>1</v>
      </c>
      <c r="C5" s="71" t="s">
        <v>2</v>
      </c>
      <c r="D5" s="73" t="s">
        <v>3</v>
      </c>
      <c r="E5" s="72" t="s">
        <v>1</v>
      </c>
      <c r="F5" s="71" t="s">
        <v>2</v>
      </c>
      <c r="G5" s="70" t="s">
        <v>3</v>
      </c>
      <c r="H5" s="74" t="s">
        <v>1</v>
      </c>
      <c r="I5" s="71" t="s">
        <v>2</v>
      </c>
      <c r="J5" s="73" t="s">
        <v>3</v>
      </c>
    </row>
    <row r="6" spans="1:10" ht="12.75">
      <c r="A6" s="101" t="s">
        <v>120</v>
      </c>
      <c r="B6" s="47"/>
      <c r="C6" s="66"/>
      <c r="D6" s="65"/>
      <c r="E6" s="47"/>
      <c r="F6" s="66"/>
      <c r="G6" s="65"/>
      <c r="H6" s="47"/>
      <c r="I6" s="66"/>
      <c r="J6" s="65"/>
    </row>
    <row r="7" spans="1:10" ht="12.75">
      <c r="A7" s="300" t="s">
        <v>192</v>
      </c>
      <c r="B7" s="69">
        <v>420</v>
      </c>
      <c r="C7" s="68"/>
      <c r="D7" s="67">
        <v>50</v>
      </c>
      <c r="E7" s="69">
        <v>1109</v>
      </c>
      <c r="F7" s="68"/>
      <c r="G7" s="67">
        <v>190</v>
      </c>
      <c r="H7" s="69"/>
      <c r="I7" s="68"/>
      <c r="J7" s="67"/>
    </row>
    <row r="8" spans="1:10" ht="12.75">
      <c r="A8" s="300" t="s">
        <v>121</v>
      </c>
      <c r="B8" s="69">
        <v>2300</v>
      </c>
      <c r="C8" s="68"/>
      <c r="D8" s="67">
        <v>500</v>
      </c>
      <c r="E8" s="69">
        <v>2860</v>
      </c>
      <c r="F8" s="68"/>
      <c r="G8" s="67">
        <v>690</v>
      </c>
      <c r="H8" s="69"/>
      <c r="I8" s="68"/>
      <c r="J8" s="67"/>
    </row>
    <row r="9" spans="1:10" ht="12.75">
      <c r="A9" s="300" t="s">
        <v>122</v>
      </c>
      <c r="B9" s="69"/>
      <c r="C9" s="68"/>
      <c r="D9" s="67"/>
      <c r="E9" s="69">
        <v>200</v>
      </c>
      <c r="F9" s="68">
        <v>350</v>
      </c>
      <c r="G9" s="67">
        <v>72</v>
      </c>
      <c r="H9" s="69"/>
      <c r="I9" s="68"/>
      <c r="J9" s="84"/>
    </row>
    <row r="10" spans="1:10" ht="12.75">
      <c r="A10" s="300" t="s">
        <v>169</v>
      </c>
      <c r="B10" s="69">
        <v>6095</v>
      </c>
      <c r="C10" s="68"/>
      <c r="D10" s="67">
        <v>8</v>
      </c>
      <c r="E10" s="69">
        <v>9481</v>
      </c>
      <c r="F10" s="68"/>
      <c r="G10" s="67">
        <v>76</v>
      </c>
      <c r="H10" s="69">
        <v>139</v>
      </c>
      <c r="I10" s="68"/>
      <c r="J10" s="90">
        <v>11</v>
      </c>
    </row>
    <row r="11" spans="1:10" ht="12.75">
      <c r="A11" s="300" t="s">
        <v>176</v>
      </c>
      <c r="B11" s="69">
        <v>1300</v>
      </c>
      <c r="C11" s="68"/>
      <c r="D11" s="67">
        <v>1200</v>
      </c>
      <c r="E11" s="69">
        <v>700</v>
      </c>
      <c r="F11" s="68"/>
      <c r="G11" s="67">
        <v>10</v>
      </c>
      <c r="H11" s="69"/>
      <c r="I11" s="68"/>
      <c r="J11" s="67"/>
    </row>
    <row r="12" spans="1:10" ht="12.75">
      <c r="A12" s="100" t="s">
        <v>234</v>
      </c>
      <c r="B12" s="69">
        <v>900</v>
      </c>
      <c r="C12" s="68">
        <v>2240</v>
      </c>
      <c r="D12" s="67">
        <v>2905</v>
      </c>
      <c r="E12" s="69">
        <v>600</v>
      </c>
      <c r="F12" s="68">
        <v>800</v>
      </c>
      <c r="G12" s="67">
        <v>40</v>
      </c>
      <c r="H12" s="69"/>
      <c r="I12" s="68"/>
      <c r="J12" s="67"/>
    </row>
    <row r="13" spans="1:10" ht="12.75">
      <c r="A13" s="100" t="s">
        <v>57</v>
      </c>
      <c r="B13" s="69"/>
      <c r="C13" s="68"/>
      <c r="D13" s="67"/>
      <c r="E13" s="69"/>
      <c r="F13" s="68"/>
      <c r="G13" s="67"/>
      <c r="H13" s="69"/>
      <c r="I13" s="68"/>
      <c r="J13" s="67"/>
    </row>
    <row r="14" spans="1:10" ht="12.75">
      <c r="A14" s="100" t="s">
        <v>58</v>
      </c>
      <c r="B14" s="69"/>
      <c r="C14" s="68"/>
      <c r="D14" s="67"/>
      <c r="E14" s="69"/>
      <c r="F14" s="68"/>
      <c r="G14" s="67"/>
      <c r="H14" s="69"/>
      <c r="I14" s="68"/>
      <c r="J14" s="84"/>
    </row>
    <row r="15" spans="1:10" ht="13.5" thickBot="1">
      <c r="A15" s="100" t="s">
        <v>59</v>
      </c>
      <c r="B15" s="64"/>
      <c r="C15" s="63"/>
      <c r="D15" s="62"/>
      <c r="E15" s="64"/>
      <c r="F15" s="63"/>
      <c r="G15" s="62"/>
      <c r="H15" s="64"/>
      <c r="I15" s="63"/>
      <c r="J15" s="62"/>
    </row>
    <row r="16" spans="1:10" ht="13.5" thickBot="1">
      <c r="A16" s="10" t="s">
        <v>4</v>
      </c>
      <c r="B16" s="61">
        <f aca="true" t="shared" si="0" ref="B16:J16">SUM(B6:B15)</f>
        <v>11015</v>
      </c>
      <c r="C16" s="61">
        <f t="shared" si="0"/>
        <v>2240</v>
      </c>
      <c r="D16" s="61">
        <f t="shared" si="0"/>
        <v>4663</v>
      </c>
      <c r="E16" s="61">
        <f t="shared" si="0"/>
        <v>14950</v>
      </c>
      <c r="F16" s="61">
        <f t="shared" si="0"/>
        <v>1150</v>
      </c>
      <c r="G16" s="61">
        <f t="shared" si="0"/>
        <v>1078</v>
      </c>
      <c r="H16" s="61">
        <f t="shared" si="0"/>
        <v>139</v>
      </c>
      <c r="I16" s="61">
        <f t="shared" si="0"/>
        <v>0</v>
      </c>
      <c r="J16" s="61">
        <f t="shared" si="0"/>
        <v>11</v>
      </c>
    </row>
    <row r="17" ht="13.5" thickBot="1"/>
    <row r="18" spans="1:10" ht="13.5" thickBot="1">
      <c r="A18" s="372" t="s">
        <v>0</v>
      </c>
      <c r="B18" s="357" t="s">
        <v>12</v>
      </c>
      <c r="C18" s="358"/>
      <c r="D18" s="359"/>
      <c r="E18" s="357" t="s">
        <v>11</v>
      </c>
      <c r="F18" s="358"/>
      <c r="G18" s="359"/>
      <c r="H18" s="369" t="s">
        <v>41</v>
      </c>
      <c r="I18" s="370"/>
      <c r="J18" s="371"/>
    </row>
    <row r="19" spans="1:10" ht="13.5" thickBot="1">
      <c r="A19" s="373"/>
      <c r="B19" s="74" t="s">
        <v>1</v>
      </c>
      <c r="C19" s="71" t="s">
        <v>2</v>
      </c>
      <c r="D19" s="73" t="s">
        <v>3</v>
      </c>
      <c r="E19" s="72" t="s">
        <v>1</v>
      </c>
      <c r="F19" s="71" t="s">
        <v>2</v>
      </c>
      <c r="G19" s="70" t="s">
        <v>3</v>
      </c>
      <c r="H19" s="99" t="s">
        <v>1</v>
      </c>
      <c r="I19" s="98" t="s">
        <v>2</v>
      </c>
      <c r="J19" s="97" t="s">
        <v>3</v>
      </c>
    </row>
    <row r="20" spans="1:10" ht="13.5" thickBot="1">
      <c r="A20" s="96" t="str">
        <f aca="true" t="shared" si="1" ref="A20:A29">A6</f>
        <v>METZ DOYEN</v>
      </c>
      <c r="B20" s="47"/>
      <c r="C20" s="66"/>
      <c r="D20" s="65"/>
      <c r="E20" s="47"/>
      <c r="F20" s="66"/>
      <c r="G20" s="65"/>
      <c r="H20" s="47"/>
      <c r="I20" s="66"/>
      <c r="J20" s="65"/>
    </row>
    <row r="21" spans="1:10" ht="13.5" thickBot="1">
      <c r="A21" s="96" t="str">
        <f t="shared" si="1"/>
        <v>METZ VAL DE METZ</v>
      </c>
      <c r="B21" s="69">
        <v>250</v>
      </c>
      <c r="C21" s="68"/>
      <c r="D21" s="67"/>
      <c r="E21" s="69">
        <v>2100</v>
      </c>
      <c r="F21" s="68"/>
      <c r="G21" s="67">
        <v>150</v>
      </c>
      <c r="H21" s="69"/>
      <c r="I21" s="68"/>
      <c r="J21" s="67"/>
    </row>
    <row r="22" spans="1:10" ht="13.5" thickBot="1">
      <c r="A22" s="96" t="str">
        <f t="shared" si="1"/>
        <v>METZ VERLAINE</v>
      </c>
      <c r="B22" s="69">
        <v>300</v>
      </c>
      <c r="C22" s="68"/>
      <c r="D22" s="67">
        <v>100</v>
      </c>
      <c r="E22" s="69">
        <v>2400</v>
      </c>
      <c r="F22" s="68"/>
      <c r="G22" s="67">
        <v>700</v>
      </c>
      <c r="H22" s="69"/>
      <c r="I22" s="68"/>
      <c r="J22" s="67"/>
    </row>
    <row r="23" spans="1:10" ht="13.5" thickBot="1">
      <c r="A23" s="96" t="str">
        <f t="shared" si="1"/>
        <v>MONTIGNY EUROPE</v>
      </c>
      <c r="B23" s="69">
        <v>2600</v>
      </c>
      <c r="C23" s="68"/>
      <c r="D23" s="67">
        <v>540</v>
      </c>
      <c r="E23" s="69">
        <v>2000</v>
      </c>
      <c r="F23" s="68"/>
      <c r="G23" s="67"/>
      <c r="H23" s="69">
        <v>1000</v>
      </c>
      <c r="I23" s="68"/>
      <c r="J23" s="67">
        <v>6</v>
      </c>
    </row>
    <row r="24" spans="1:10" ht="13.5" thickBot="1">
      <c r="A24" s="96" t="str">
        <f t="shared" si="1"/>
        <v>SAULNOIS</v>
      </c>
      <c r="B24" s="92">
        <v>150</v>
      </c>
      <c r="C24" s="91"/>
      <c r="D24" s="90"/>
      <c r="E24" s="92">
        <v>2250</v>
      </c>
      <c r="F24" s="91"/>
      <c r="G24" s="90">
        <v>258</v>
      </c>
      <c r="H24" s="92"/>
      <c r="I24" s="91"/>
      <c r="J24" s="90"/>
    </row>
    <row r="25" spans="1:10" ht="13.5" thickBot="1">
      <c r="A25" s="96" t="str">
        <f t="shared" si="1"/>
        <v>THIONVILLE LORRAINE</v>
      </c>
      <c r="B25" s="69"/>
      <c r="C25" s="68"/>
      <c r="D25" s="67">
        <v>10</v>
      </c>
      <c r="E25" s="69">
        <v>600</v>
      </c>
      <c r="F25" s="68"/>
      <c r="G25" s="67"/>
      <c r="H25" s="69">
        <v>600</v>
      </c>
      <c r="I25" s="68"/>
      <c r="J25" s="67"/>
    </row>
    <row r="26" spans="1:10" ht="13.5" thickBot="1">
      <c r="A26" s="96" t="str">
        <f t="shared" si="1"/>
        <v>THIONVILLE PORTE DE France</v>
      </c>
      <c r="B26" s="69"/>
      <c r="C26" s="68"/>
      <c r="D26" s="67"/>
      <c r="E26" s="69">
        <v>800</v>
      </c>
      <c r="F26" s="68"/>
      <c r="G26" s="67"/>
      <c r="H26" s="69"/>
      <c r="I26" s="68"/>
      <c r="J26" s="67"/>
    </row>
    <row r="27" spans="1:10" ht="13.5" thickBot="1">
      <c r="A27" s="96" t="str">
        <f t="shared" si="1"/>
        <v>Club 8</v>
      </c>
      <c r="B27" s="69"/>
      <c r="C27" s="68"/>
      <c r="D27" s="67"/>
      <c r="E27" s="69"/>
      <c r="F27" s="68"/>
      <c r="G27" s="67"/>
      <c r="H27" s="69"/>
      <c r="I27" s="68"/>
      <c r="J27" s="67"/>
    </row>
    <row r="28" spans="1:10" ht="13.5" thickBot="1">
      <c r="A28" s="96" t="str">
        <f t="shared" si="1"/>
        <v>Club 9</v>
      </c>
      <c r="B28" s="86"/>
      <c r="C28" s="85"/>
      <c r="D28" s="84"/>
      <c r="E28" s="86"/>
      <c r="F28" s="85"/>
      <c r="G28" s="84"/>
      <c r="H28" s="86"/>
      <c r="I28" s="85"/>
      <c r="J28" s="84"/>
    </row>
    <row r="29" spans="1:10" ht="13.5" thickBot="1">
      <c r="A29" s="96" t="str">
        <f t="shared" si="1"/>
        <v>Club 10</v>
      </c>
      <c r="B29" s="64"/>
      <c r="C29" s="63"/>
      <c r="D29" s="62"/>
      <c r="E29" s="64"/>
      <c r="F29" s="63"/>
      <c r="G29" s="62"/>
      <c r="H29" s="64"/>
      <c r="I29" s="63"/>
      <c r="J29" s="62"/>
    </row>
    <row r="30" spans="1:10" ht="13.5" thickBot="1">
      <c r="A30" s="10" t="s">
        <v>4</v>
      </c>
      <c r="B30" s="61">
        <f aca="true" t="shared" si="2" ref="B30:J30">SUM(B20:B29)</f>
        <v>3300</v>
      </c>
      <c r="C30" s="61">
        <f t="shared" si="2"/>
        <v>0</v>
      </c>
      <c r="D30" s="61">
        <f t="shared" si="2"/>
        <v>650</v>
      </c>
      <c r="E30" s="61">
        <f t="shared" si="2"/>
        <v>10150</v>
      </c>
      <c r="F30" s="61">
        <f t="shared" si="2"/>
        <v>0</v>
      </c>
      <c r="G30" s="61">
        <f t="shared" si="2"/>
        <v>1108</v>
      </c>
      <c r="H30" s="61">
        <f t="shared" si="2"/>
        <v>1600</v>
      </c>
      <c r="I30" s="61">
        <f t="shared" si="2"/>
        <v>0</v>
      </c>
      <c r="J30" s="61">
        <f t="shared" si="2"/>
        <v>6</v>
      </c>
    </row>
    <row r="31" ht="13.5" thickBot="1"/>
    <row r="32" spans="1:7" ht="12.75">
      <c r="A32" s="372" t="s">
        <v>0</v>
      </c>
      <c r="B32" s="357" t="s">
        <v>42</v>
      </c>
      <c r="C32" s="358"/>
      <c r="D32" s="359"/>
      <c r="E32" s="357" t="s">
        <v>43</v>
      </c>
      <c r="F32" s="358"/>
      <c r="G32" s="359"/>
    </row>
    <row r="33" spans="1:10" ht="13.5" thickBot="1">
      <c r="A33" s="373"/>
      <c r="B33" s="74" t="s">
        <v>1</v>
      </c>
      <c r="C33" s="71" t="s">
        <v>2</v>
      </c>
      <c r="D33" s="73" t="s">
        <v>3</v>
      </c>
      <c r="E33" s="72" t="s">
        <v>1</v>
      </c>
      <c r="F33" s="71" t="s">
        <v>2</v>
      </c>
      <c r="G33" s="70" t="s">
        <v>3</v>
      </c>
      <c r="H33" s="40"/>
      <c r="I33" s="42"/>
      <c r="J33" s="42"/>
    </row>
    <row r="34" spans="1:10" ht="13.5" thickBot="1">
      <c r="A34" s="18" t="str">
        <f aca="true" t="shared" si="3" ref="A34:A43">A6</f>
        <v>METZ DOYEN</v>
      </c>
      <c r="B34" s="47"/>
      <c r="C34" s="66"/>
      <c r="D34" s="95"/>
      <c r="E34" s="47"/>
      <c r="F34" s="66"/>
      <c r="G34" s="65"/>
      <c r="H34" s="60"/>
      <c r="I34" s="39"/>
      <c r="J34" s="39"/>
    </row>
    <row r="35" spans="1:10" ht="13.5" thickBot="1">
      <c r="A35" s="18" t="str">
        <f t="shared" si="3"/>
        <v>METZ VAL DE METZ</v>
      </c>
      <c r="B35" s="69">
        <v>150</v>
      </c>
      <c r="C35" s="89"/>
      <c r="D35" s="88">
        <v>48</v>
      </c>
      <c r="E35" s="92"/>
      <c r="F35" s="91"/>
      <c r="G35" s="90"/>
      <c r="H35" s="60"/>
      <c r="I35" s="39"/>
      <c r="J35" s="39"/>
    </row>
    <row r="36" spans="1:10" ht="13.5" thickBot="1">
      <c r="A36" s="18" t="str">
        <f t="shared" si="3"/>
        <v>METZ VERLAINE</v>
      </c>
      <c r="B36" s="69">
        <v>800</v>
      </c>
      <c r="C36" s="68"/>
      <c r="D36" s="88">
        <v>200</v>
      </c>
      <c r="E36" s="69"/>
      <c r="F36" s="68"/>
      <c r="G36" s="67"/>
      <c r="H36" s="60"/>
      <c r="I36" s="39"/>
      <c r="J36" s="39"/>
    </row>
    <row r="37" spans="1:10" ht="13.5" thickBot="1">
      <c r="A37" s="18" t="str">
        <f t="shared" si="3"/>
        <v>MONTIGNY EUROPE</v>
      </c>
      <c r="B37" s="69"/>
      <c r="C37" s="89"/>
      <c r="D37" s="88"/>
      <c r="E37" s="69"/>
      <c r="F37" s="68"/>
      <c r="G37" s="67"/>
      <c r="H37" s="60"/>
      <c r="I37" s="39"/>
      <c r="J37" s="39"/>
    </row>
    <row r="38" spans="1:10" ht="13.5" thickBot="1">
      <c r="A38" s="18" t="str">
        <f t="shared" si="3"/>
        <v>SAULNOIS</v>
      </c>
      <c r="B38" s="86">
        <v>3050</v>
      </c>
      <c r="C38" s="85"/>
      <c r="D38" s="87">
        <v>4</v>
      </c>
      <c r="E38" s="86"/>
      <c r="F38" s="85"/>
      <c r="G38" s="84"/>
      <c r="H38" s="60"/>
      <c r="I38" s="39"/>
      <c r="J38" s="39"/>
    </row>
    <row r="39" spans="1:10" ht="13.5" thickBot="1">
      <c r="A39" s="18" t="str">
        <f t="shared" si="3"/>
        <v>THIONVILLE LORRAINE</v>
      </c>
      <c r="B39" s="92"/>
      <c r="C39" s="94"/>
      <c r="D39" s="93"/>
      <c r="E39" s="92"/>
      <c r="F39" s="91"/>
      <c r="G39" s="90"/>
      <c r="H39" s="60"/>
      <c r="I39" s="39"/>
      <c r="J39" s="39"/>
    </row>
    <row r="40" spans="1:10" ht="13.5" thickBot="1">
      <c r="A40" s="18" t="str">
        <f t="shared" si="3"/>
        <v>THIONVILLE PORTE DE France</v>
      </c>
      <c r="B40" s="69"/>
      <c r="C40" s="68"/>
      <c r="D40" s="88"/>
      <c r="E40" s="69"/>
      <c r="F40" s="68"/>
      <c r="G40" s="67"/>
      <c r="H40" s="60"/>
      <c r="I40" s="39"/>
      <c r="J40" s="39"/>
    </row>
    <row r="41" spans="1:10" ht="13.5" thickBot="1">
      <c r="A41" s="18" t="str">
        <f t="shared" si="3"/>
        <v>Club 8</v>
      </c>
      <c r="B41" s="69"/>
      <c r="C41" s="89"/>
      <c r="D41" s="88"/>
      <c r="E41" s="69"/>
      <c r="F41" s="68"/>
      <c r="G41" s="67"/>
      <c r="H41" s="60"/>
      <c r="I41" s="39"/>
      <c r="J41" s="39"/>
    </row>
    <row r="42" spans="1:10" ht="13.5" thickBot="1">
      <c r="A42" s="18" t="str">
        <f t="shared" si="3"/>
        <v>Club 9</v>
      </c>
      <c r="B42" s="86"/>
      <c r="C42" s="85"/>
      <c r="D42" s="87"/>
      <c r="E42" s="86"/>
      <c r="F42" s="85"/>
      <c r="G42" s="84"/>
      <c r="H42" s="60"/>
      <c r="I42" s="39"/>
      <c r="J42" s="39"/>
    </row>
    <row r="43" spans="1:10" ht="13.5" thickBot="1">
      <c r="A43" s="18" t="str">
        <f t="shared" si="3"/>
        <v>Club 10</v>
      </c>
      <c r="B43" s="64"/>
      <c r="C43" s="83"/>
      <c r="D43" s="82"/>
      <c r="E43" s="64"/>
      <c r="F43" s="63"/>
      <c r="G43" s="62"/>
      <c r="H43" s="60"/>
      <c r="I43" s="39"/>
      <c r="J43" s="39"/>
    </row>
    <row r="44" spans="1:10" ht="13.5" thickBot="1">
      <c r="A44" s="10" t="s">
        <v>4</v>
      </c>
      <c r="B44" s="61">
        <f aca="true" t="shared" si="4" ref="B44:G44">SUM(B34:B43)</f>
        <v>4000</v>
      </c>
      <c r="C44" s="61">
        <f t="shared" si="4"/>
        <v>0</v>
      </c>
      <c r="D44" s="61">
        <f t="shared" si="4"/>
        <v>252</v>
      </c>
      <c r="E44" s="61">
        <f t="shared" si="4"/>
        <v>0</v>
      </c>
      <c r="F44" s="61">
        <f t="shared" si="4"/>
        <v>0</v>
      </c>
      <c r="G44" s="61">
        <f t="shared" si="4"/>
        <v>0</v>
      </c>
      <c r="H44" s="60"/>
      <c r="I44" s="39"/>
      <c r="J44" s="39"/>
    </row>
    <row r="45" ht="13.5" thickBot="1"/>
    <row r="46" spans="1:10" ht="12.75">
      <c r="A46" s="380" t="s">
        <v>0</v>
      </c>
      <c r="B46" s="365" t="s">
        <v>76</v>
      </c>
      <c r="C46" s="382" t="s">
        <v>21</v>
      </c>
      <c r="D46" s="358"/>
      <c r="E46" s="383"/>
      <c r="F46" s="360" t="s">
        <v>6</v>
      </c>
      <c r="G46" s="361"/>
      <c r="H46" s="362"/>
      <c r="I46" s="363" t="s">
        <v>5</v>
      </c>
      <c r="J46" s="364"/>
    </row>
    <row r="47" spans="1:10" ht="13.5" thickBot="1">
      <c r="A47" s="381"/>
      <c r="B47" s="366"/>
      <c r="C47" s="20" t="s">
        <v>1</v>
      </c>
      <c r="D47" s="20" t="s">
        <v>2</v>
      </c>
      <c r="E47" s="22" t="s">
        <v>3</v>
      </c>
      <c r="F47" s="21" t="s">
        <v>1</v>
      </c>
      <c r="G47" s="20" t="s">
        <v>2</v>
      </c>
      <c r="H47" s="19" t="s">
        <v>3</v>
      </c>
      <c r="I47" s="367" t="s">
        <v>7</v>
      </c>
      <c r="J47" s="368"/>
    </row>
    <row r="48" spans="1:10" ht="13.5" thickBot="1">
      <c r="A48" s="18" t="str">
        <f aca="true" t="shared" si="5" ref="A48:A57">A6</f>
        <v>METZ DOYEN</v>
      </c>
      <c r="B48" s="80"/>
      <c r="C48" s="78">
        <f aca="true" t="shared" si="6" ref="C48:C57">B6+E6+H6+B20+E20+H20+B34+E34</f>
        <v>0</v>
      </c>
      <c r="D48" s="15">
        <f aca="true" t="shared" si="7" ref="D48:D57">C6+F6+I6+C20+F20+I20+C34+F34</f>
        <v>0</v>
      </c>
      <c r="E48" s="77">
        <f aca="true" t="shared" si="8" ref="E48:E57">D6+G6+J6+D20+G20+J20+D34+G34</f>
        <v>0</v>
      </c>
      <c r="F48" s="13">
        <f aca="true" t="shared" si="9" ref="F48:F58">IF($B48=0,"",C48/$B48)</f>
      </c>
      <c r="G48" s="13">
        <f aca="true" t="shared" si="10" ref="G48:G58">IF($B48=0,"",D48/$B48)</f>
      </c>
      <c r="H48" s="12">
        <f aca="true" t="shared" si="11" ref="H48:H58">IF($B48=0,"",E48/$B48)</f>
      </c>
      <c r="I48" s="374">
        <f aca="true" t="shared" si="12" ref="I48:I57">C48+D48</f>
        <v>0</v>
      </c>
      <c r="J48" s="375"/>
    </row>
    <row r="49" spans="1:10" ht="13.5" thickBot="1">
      <c r="A49" s="18" t="str">
        <f t="shared" si="5"/>
        <v>METZ VAL DE METZ</v>
      </c>
      <c r="B49" s="81">
        <v>20</v>
      </c>
      <c r="C49" s="78">
        <f t="shared" si="6"/>
        <v>4029</v>
      </c>
      <c r="D49" s="15">
        <f t="shared" si="7"/>
        <v>0</v>
      </c>
      <c r="E49" s="77">
        <f t="shared" si="8"/>
        <v>438</v>
      </c>
      <c r="F49" s="13">
        <f t="shared" si="9"/>
        <v>201.45</v>
      </c>
      <c r="G49" s="13">
        <f t="shared" si="10"/>
        <v>0</v>
      </c>
      <c r="H49" s="12">
        <f t="shared" si="11"/>
        <v>21.9</v>
      </c>
      <c r="I49" s="374">
        <f t="shared" si="12"/>
        <v>4029</v>
      </c>
      <c r="J49" s="375"/>
    </row>
    <row r="50" spans="1:10" ht="13.5" thickBot="1">
      <c r="A50" s="18" t="str">
        <f t="shared" si="5"/>
        <v>METZ VERLAINE</v>
      </c>
      <c r="B50" s="80">
        <v>29</v>
      </c>
      <c r="C50" s="78">
        <f t="shared" si="6"/>
        <v>8660</v>
      </c>
      <c r="D50" s="15">
        <f t="shared" si="7"/>
        <v>0</v>
      </c>
      <c r="E50" s="77">
        <f t="shared" si="8"/>
        <v>2190</v>
      </c>
      <c r="F50" s="13">
        <f t="shared" si="9"/>
        <v>298.62068965517244</v>
      </c>
      <c r="G50" s="13">
        <f t="shared" si="10"/>
        <v>0</v>
      </c>
      <c r="H50" s="12">
        <f t="shared" si="11"/>
        <v>75.51724137931035</v>
      </c>
      <c r="I50" s="374">
        <f t="shared" si="12"/>
        <v>8660</v>
      </c>
      <c r="J50" s="375"/>
    </row>
    <row r="51" spans="1:10" ht="13.5" thickBot="1">
      <c r="A51" s="18" t="str">
        <f t="shared" si="5"/>
        <v>MONTIGNY EUROPE</v>
      </c>
      <c r="B51" s="81">
        <v>18</v>
      </c>
      <c r="C51" s="78">
        <f t="shared" si="6"/>
        <v>5800</v>
      </c>
      <c r="D51" s="15">
        <f t="shared" si="7"/>
        <v>350</v>
      </c>
      <c r="E51" s="77">
        <f t="shared" si="8"/>
        <v>618</v>
      </c>
      <c r="F51" s="13">
        <f t="shared" si="9"/>
        <v>322.22222222222223</v>
      </c>
      <c r="G51" s="13">
        <f t="shared" si="10"/>
        <v>19.444444444444443</v>
      </c>
      <c r="H51" s="12">
        <f t="shared" si="11"/>
        <v>34.333333333333336</v>
      </c>
      <c r="I51" s="374">
        <f t="shared" si="12"/>
        <v>6150</v>
      </c>
      <c r="J51" s="375"/>
    </row>
    <row r="52" spans="1:10" ht="13.5" thickBot="1">
      <c r="A52" s="18" t="str">
        <f t="shared" si="5"/>
        <v>SAULNOIS</v>
      </c>
      <c r="B52" s="80">
        <v>27</v>
      </c>
      <c r="C52" s="78">
        <f t="shared" si="6"/>
        <v>21165</v>
      </c>
      <c r="D52" s="15">
        <f t="shared" si="7"/>
        <v>0</v>
      </c>
      <c r="E52" s="77">
        <f t="shared" si="8"/>
        <v>357</v>
      </c>
      <c r="F52" s="13">
        <f t="shared" si="9"/>
        <v>783.8888888888889</v>
      </c>
      <c r="G52" s="13">
        <f t="shared" si="10"/>
        <v>0</v>
      </c>
      <c r="H52" s="12">
        <f t="shared" si="11"/>
        <v>13.222222222222221</v>
      </c>
      <c r="I52" s="374">
        <f t="shared" si="12"/>
        <v>21165</v>
      </c>
      <c r="J52" s="375"/>
    </row>
    <row r="53" spans="1:10" ht="13.5" thickBot="1">
      <c r="A53" s="18" t="str">
        <f t="shared" si="5"/>
        <v>THIONVILLE LORRAINE</v>
      </c>
      <c r="B53" s="81">
        <v>22</v>
      </c>
      <c r="C53" s="78">
        <f t="shared" si="6"/>
        <v>3200</v>
      </c>
      <c r="D53" s="15">
        <f t="shared" si="7"/>
        <v>0</v>
      </c>
      <c r="E53" s="77">
        <f t="shared" si="8"/>
        <v>1220</v>
      </c>
      <c r="F53" s="13">
        <f t="shared" si="9"/>
        <v>145.45454545454547</v>
      </c>
      <c r="G53" s="13">
        <f t="shared" si="10"/>
        <v>0</v>
      </c>
      <c r="H53" s="12">
        <f t="shared" si="11"/>
        <v>55.45454545454545</v>
      </c>
      <c r="I53" s="374">
        <f t="shared" si="12"/>
        <v>3200</v>
      </c>
      <c r="J53" s="375"/>
    </row>
    <row r="54" spans="1:10" ht="13.5" thickBot="1">
      <c r="A54" s="18" t="str">
        <f t="shared" si="5"/>
        <v>THIONVILLE PORTE DE France</v>
      </c>
      <c r="B54" s="80">
        <v>20</v>
      </c>
      <c r="C54" s="78">
        <f t="shared" si="6"/>
        <v>2300</v>
      </c>
      <c r="D54" s="15">
        <f t="shared" si="7"/>
        <v>3040</v>
      </c>
      <c r="E54" s="77">
        <f t="shared" si="8"/>
        <v>2945</v>
      </c>
      <c r="F54" s="13">
        <f t="shared" si="9"/>
        <v>115</v>
      </c>
      <c r="G54" s="13">
        <f t="shared" si="10"/>
        <v>152</v>
      </c>
      <c r="H54" s="12">
        <f t="shared" si="11"/>
        <v>147.25</v>
      </c>
      <c r="I54" s="374">
        <f t="shared" si="12"/>
        <v>5340</v>
      </c>
      <c r="J54" s="375"/>
    </row>
    <row r="55" spans="1:10" ht="13.5" thickBot="1">
      <c r="A55" s="18" t="str">
        <f t="shared" si="5"/>
        <v>Club 8</v>
      </c>
      <c r="B55" s="81"/>
      <c r="C55" s="78">
        <f t="shared" si="6"/>
        <v>0</v>
      </c>
      <c r="D55" s="15">
        <f t="shared" si="7"/>
        <v>0</v>
      </c>
      <c r="E55" s="77">
        <f t="shared" si="8"/>
        <v>0</v>
      </c>
      <c r="F55" s="13">
        <f t="shared" si="9"/>
      </c>
      <c r="G55" s="13">
        <f t="shared" si="10"/>
      </c>
      <c r="H55" s="12">
        <f t="shared" si="11"/>
      </c>
      <c r="I55" s="374">
        <f t="shared" si="12"/>
        <v>0</v>
      </c>
      <c r="J55" s="375"/>
    </row>
    <row r="56" spans="1:10" ht="13.5" thickBot="1">
      <c r="A56" s="18" t="str">
        <f t="shared" si="5"/>
        <v>Club 9</v>
      </c>
      <c r="B56" s="80"/>
      <c r="C56" s="78">
        <f t="shared" si="6"/>
        <v>0</v>
      </c>
      <c r="D56" s="15">
        <f t="shared" si="7"/>
        <v>0</v>
      </c>
      <c r="E56" s="77">
        <f t="shared" si="8"/>
        <v>0</v>
      </c>
      <c r="F56" s="13">
        <f t="shared" si="9"/>
      </c>
      <c r="G56" s="13">
        <f t="shared" si="10"/>
      </c>
      <c r="H56" s="12">
        <f t="shared" si="11"/>
      </c>
      <c r="I56" s="374">
        <f t="shared" si="12"/>
        <v>0</v>
      </c>
      <c r="J56" s="375"/>
    </row>
    <row r="57" spans="1:10" ht="13.5" thickBot="1">
      <c r="A57" s="18" t="str">
        <f t="shared" si="5"/>
        <v>Club 10</v>
      </c>
      <c r="B57" s="79"/>
      <c r="C57" s="78">
        <f t="shared" si="6"/>
        <v>0</v>
      </c>
      <c r="D57" s="15">
        <f t="shared" si="7"/>
        <v>0</v>
      </c>
      <c r="E57" s="77">
        <f t="shared" si="8"/>
        <v>0</v>
      </c>
      <c r="F57" s="13">
        <f t="shared" si="9"/>
      </c>
      <c r="G57" s="13">
        <f t="shared" si="10"/>
      </c>
      <c r="H57" s="12">
        <f t="shared" si="11"/>
      </c>
      <c r="I57" s="374">
        <f t="shared" si="12"/>
        <v>0</v>
      </c>
      <c r="J57" s="375"/>
    </row>
    <row r="58" spans="1:10" ht="13.5" thickBot="1">
      <c r="A58" s="34" t="s">
        <v>4</v>
      </c>
      <c r="B58" s="76">
        <f>SUM(B48:B57)</f>
        <v>136</v>
      </c>
      <c r="C58" s="55">
        <f>SUM(C48:C57)</f>
        <v>45154</v>
      </c>
      <c r="D58" s="32">
        <f>SUM(D48:D57)</f>
        <v>3390</v>
      </c>
      <c r="E58" s="75">
        <f>SUM(E48:E57)</f>
        <v>7768</v>
      </c>
      <c r="F58" s="6">
        <f t="shared" si="9"/>
        <v>332.0147058823529</v>
      </c>
      <c r="G58" s="6">
        <f t="shared" si="10"/>
        <v>24.926470588235293</v>
      </c>
      <c r="H58" s="5">
        <f t="shared" si="11"/>
        <v>57.11764705882353</v>
      </c>
      <c r="I58" s="378">
        <f>SUM(I48:J57)</f>
        <v>48544</v>
      </c>
      <c r="J58" s="379"/>
    </row>
    <row r="64" ht="13.5" thickBot="1"/>
    <row r="65" spans="1:10" ht="18.75" thickBot="1">
      <c r="A65" s="52" t="str">
        <f>A2</f>
        <v>ZONE 32</v>
      </c>
      <c r="B65" s="354" t="s">
        <v>47</v>
      </c>
      <c r="C65" s="355"/>
      <c r="D65" s="355"/>
      <c r="E65" s="355"/>
      <c r="F65" s="355"/>
      <c r="G65" s="355"/>
      <c r="H65" s="355"/>
      <c r="I65" s="355"/>
      <c r="J65" s="356"/>
    </row>
    <row r="66" spans="2:10" ht="13.5" thickBot="1">
      <c r="B66" s="51"/>
      <c r="C66" s="51"/>
      <c r="D66" s="51"/>
      <c r="E66" s="51"/>
      <c r="F66" s="51"/>
      <c r="G66" s="51"/>
      <c r="H66" s="51"/>
      <c r="I66" s="51"/>
      <c r="J66" s="51"/>
    </row>
    <row r="67" spans="1:10" ht="12.75">
      <c r="A67" s="372" t="s">
        <v>0</v>
      </c>
      <c r="B67" s="385" t="s">
        <v>44</v>
      </c>
      <c r="C67" s="358"/>
      <c r="D67" s="359"/>
      <c r="E67" s="385" t="s">
        <v>45</v>
      </c>
      <c r="F67" s="358"/>
      <c r="G67" s="359"/>
      <c r="H67" s="376"/>
      <c r="I67" s="377"/>
      <c r="J67" s="377"/>
    </row>
    <row r="68" spans="1:10" ht="13.5" thickBot="1">
      <c r="A68" s="373"/>
      <c r="B68" s="74" t="s">
        <v>1</v>
      </c>
      <c r="C68" s="71" t="s">
        <v>2</v>
      </c>
      <c r="D68" s="73" t="s">
        <v>3</v>
      </c>
      <c r="E68" s="74" t="s">
        <v>1</v>
      </c>
      <c r="F68" s="71" t="s">
        <v>2</v>
      </c>
      <c r="G68" s="73" t="s">
        <v>3</v>
      </c>
      <c r="H68" s="40"/>
      <c r="I68" s="42"/>
      <c r="J68" s="42"/>
    </row>
    <row r="69" spans="1:10" ht="13.5" thickBot="1">
      <c r="A69" s="18" t="str">
        <f aca="true" t="shared" si="13" ref="A69:A78">A6</f>
        <v>METZ DOYEN</v>
      </c>
      <c r="B69" s="47"/>
      <c r="C69" s="66"/>
      <c r="D69" s="65"/>
      <c r="E69" s="47"/>
      <c r="F69" s="66"/>
      <c r="G69" s="65"/>
      <c r="H69" s="60"/>
      <c r="I69" s="39"/>
      <c r="J69" s="39"/>
    </row>
    <row r="70" spans="1:10" ht="13.5" thickBot="1">
      <c r="A70" s="18" t="str">
        <f t="shared" si="13"/>
        <v>METZ VAL DE METZ</v>
      </c>
      <c r="B70" s="69"/>
      <c r="C70" s="68"/>
      <c r="D70" s="67"/>
      <c r="E70" s="69"/>
      <c r="F70" s="68"/>
      <c r="G70" s="67"/>
      <c r="H70" s="60"/>
      <c r="I70" s="39"/>
      <c r="J70" s="39"/>
    </row>
    <row r="71" spans="1:10" ht="13.5" thickBot="1">
      <c r="A71" s="18" t="str">
        <f t="shared" si="13"/>
        <v>METZ VERLAINE</v>
      </c>
      <c r="B71" s="69"/>
      <c r="C71" s="68"/>
      <c r="D71" s="67"/>
      <c r="E71" s="69"/>
      <c r="F71" s="68"/>
      <c r="G71" s="67"/>
      <c r="H71" s="60"/>
      <c r="I71" s="39"/>
      <c r="J71" s="39"/>
    </row>
    <row r="72" spans="1:10" ht="13.5" thickBot="1">
      <c r="A72" s="18" t="str">
        <f t="shared" si="13"/>
        <v>MONTIGNY EUROPE</v>
      </c>
      <c r="B72" s="47"/>
      <c r="C72" s="66"/>
      <c r="D72" s="65"/>
      <c r="E72" s="47"/>
      <c r="F72" s="66"/>
      <c r="G72" s="65"/>
      <c r="H72" s="60"/>
      <c r="I72" s="39"/>
      <c r="J72" s="39"/>
    </row>
    <row r="73" spans="1:10" ht="13.5" thickBot="1">
      <c r="A73" s="18" t="str">
        <f t="shared" si="13"/>
        <v>SAULNOIS</v>
      </c>
      <c r="B73" s="69"/>
      <c r="C73" s="68"/>
      <c r="D73" s="67"/>
      <c r="E73" s="69"/>
      <c r="F73" s="68"/>
      <c r="G73" s="67"/>
      <c r="H73" s="60"/>
      <c r="I73" s="39"/>
      <c r="J73" s="39"/>
    </row>
    <row r="74" spans="1:10" ht="13.5" thickBot="1">
      <c r="A74" s="18" t="str">
        <f t="shared" si="13"/>
        <v>THIONVILLE LORRAINE</v>
      </c>
      <c r="B74" s="69"/>
      <c r="C74" s="68"/>
      <c r="D74" s="67"/>
      <c r="E74" s="69"/>
      <c r="F74" s="68"/>
      <c r="G74" s="67"/>
      <c r="H74" s="60"/>
      <c r="I74" s="39"/>
      <c r="J74" s="39"/>
    </row>
    <row r="75" spans="1:10" ht="13.5" thickBot="1">
      <c r="A75" s="18" t="str">
        <f t="shared" si="13"/>
        <v>THIONVILLE PORTE DE France</v>
      </c>
      <c r="B75" s="47"/>
      <c r="C75" s="66"/>
      <c r="D75" s="65">
        <v>30</v>
      </c>
      <c r="E75" s="47"/>
      <c r="F75" s="66"/>
      <c r="G75" s="65"/>
      <c r="H75" s="60"/>
      <c r="I75" s="39"/>
      <c r="J75" s="39"/>
    </row>
    <row r="76" spans="1:10" ht="13.5" thickBot="1">
      <c r="A76" s="18" t="str">
        <f t="shared" si="13"/>
        <v>Club 8</v>
      </c>
      <c r="B76" s="69"/>
      <c r="C76" s="68"/>
      <c r="D76" s="67"/>
      <c r="E76" s="69"/>
      <c r="F76" s="68"/>
      <c r="G76" s="67"/>
      <c r="H76" s="60"/>
      <c r="I76" s="39"/>
      <c r="J76" s="39"/>
    </row>
    <row r="77" spans="1:10" ht="13.5" thickBot="1">
      <c r="A77" s="18" t="str">
        <f t="shared" si="13"/>
        <v>Club 9</v>
      </c>
      <c r="B77" s="47"/>
      <c r="C77" s="66"/>
      <c r="D77" s="65"/>
      <c r="E77" s="47"/>
      <c r="F77" s="66"/>
      <c r="G77" s="65"/>
      <c r="H77" s="60"/>
      <c r="I77" s="39"/>
      <c r="J77" s="39"/>
    </row>
    <row r="78" spans="1:10" ht="13.5" thickBot="1">
      <c r="A78" s="18" t="str">
        <f t="shared" si="13"/>
        <v>Club 10</v>
      </c>
      <c r="B78" s="64"/>
      <c r="C78" s="63"/>
      <c r="D78" s="62"/>
      <c r="E78" s="64"/>
      <c r="F78" s="63"/>
      <c r="G78" s="62"/>
      <c r="H78" s="60"/>
      <c r="I78" s="39"/>
      <c r="J78" s="39"/>
    </row>
    <row r="79" spans="1:10" ht="13.5" thickBot="1">
      <c r="A79" s="10" t="s">
        <v>4</v>
      </c>
      <c r="B79" s="61">
        <f aca="true" t="shared" si="14" ref="B79:G79">SUM(B69:B78)</f>
        <v>0</v>
      </c>
      <c r="C79" s="61">
        <f t="shared" si="14"/>
        <v>0</v>
      </c>
      <c r="D79" s="61">
        <f t="shared" si="14"/>
        <v>30</v>
      </c>
      <c r="E79" s="61">
        <f t="shared" si="14"/>
        <v>0</v>
      </c>
      <c r="F79" s="61">
        <f t="shared" si="14"/>
        <v>0</v>
      </c>
      <c r="G79" s="61">
        <f t="shared" si="14"/>
        <v>0</v>
      </c>
      <c r="H79" s="60"/>
      <c r="I79" s="39"/>
      <c r="J79" s="39"/>
    </row>
    <row r="80" ht="13.5" thickBot="1"/>
    <row r="81" spans="1:10" ht="12.75">
      <c r="A81" s="372" t="s">
        <v>0</v>
      </c>
      <c r="B81" s="357" t="s">
        <v>14</v>
      </c>
      <c r="C81" s="358"/>
      <c r="D81" s="359"/>
      <c r="E81" s="384" t="s">
        <v>46</v>
      </c>
      <c r="F81" s="358"/>
      <c r="G81" s="383"/>
      <c r="H81" s="376"/>
      <c r="I81" s="377"/>
      <c r="J81" s="377"/>
    </row>
    <row r="82" spans="1:10" ht="13.5" thickBot="1">
      <c r="A82" s="373"/>
      <c r="B82" s="74" t="s">
        <v>1</v>
      </c>
      <c r="C82" s="71" t="s">
        <v>2</v>
      </c>
      <c r="D82" s="73" t="s">
        <v>3</v>
      </c>
      <c r="E82" s="72" t="s">
        <v>1</v>
      </c>
      <c r="F82" s="71" t="s">
        <v>2</v>
      </c>
      <c r="G82" s="70" t="s">
        <v>3</v>
      </c>
      <c r="H82" s="40"/>
      <c r="I82" s="42"/>
      <c r="J82" s="42"/>
    </row>
    <row r="83" spans="1:10" ht="13.5" thickBot="1">
      <c r="A83" s="18" t="str">
        <f aca="true" t="shared" si="15" ref="A83:A92">A6</f>
        <v>METZ DOYEN</v>
      </c>
      <c r="B83" s="47"/>
      <c r="C83" s="66"/>
      <c r="D83" s="65"/>
      <c r="E83" s="47"/>
      <c r="F83" s="66"/>
      <c r="G83" s="65"/>
      <c r="H83" s="60"/>
      <c r="I83" s="39"/>
      <c r="J83" s="39"/>
    </row>
    <row r="84" spans="1:10" ht="13.5" thickBot="1">
      <c r="A84" s="18" t="str">
        <f t="shared" si="15"/>
        <v>METZ VAL DE METZ</v>
      </c>
      <c r="B84" s="69"/>
      <c r="C84" s="68"/>
      <c r="D84" s="67">
        <v>36</v>
      </c>
      <c r="E84" s="69"/>
      <c r="F84" s="68"/>
      <c r="G84" s="67"/>
      <c r="H84" s="60"/>
      <c r="I84" s="39"/>
      <c r="J84" s="39"/>
    </row>
    <row r="85" spans="1:10" ht="13.5" thickBot="1">
      <c r="A85" s="18" t="str">
        <f t="shared" si="15"/>
        <v>METZ VERLAINE</v>
      </c>
      <c r="B85" s="47"/>
      <c r="C85" s="66"/>
      <c r="D85" s="65">
        <v>250</v>
      </c>
      <c r="E85" s="47"/>
      <c r="F85" s="66"/>
      <c r="G85" s="65"/>
      <c r="H85" s="60"/>
      <c r="I85" s="39"/>
      <c r="J85" s="39"/>
    </row>
    <row r="86" spans="1:10" ht="13.5" thickBot="1">
      <c r="A86" s="18" t="str">
        <f t="shared" si="15"/>
        <v>MONTIGNY EUROPE</v>
      </c>
      <c r="B86" s="69"/>
      <c r="C86" s="68"/>
      <c r="D86" s="67">
        <v>115</v>
      </c>
      <c r="E86" s="69"/>
      <c r="F86" s="68"/>
      <c r="G86" s="67"/>
      <c r="H86" s="60"/>
      <c r="I86" s="39"/>
      <c r="J86" s="39"/>
    </row>
    <row r="87" spans="1:10" ht="13.5" thickBot="1">
      <c r="A87" s="18" t="str">
        <f t="shared" si="15"/>
        <v>SAULNOIS</v>
      </c>
      <c r="B87" s="47"/>
      <c r="C87" s="66"/>
      <c r="D87" s="65">
        <v>44</v>
      </c>
      <c r="E87" s="47"/>
      <c r="F87" s="66"/>
      <c r="G87" s="65"/>
      <c r="H87" s="60"/>
      <c r="I87" s="39"/>
      <c r="J87" s="39"/>
    </row>
    <row r="88" spans="1:10" ht="13.5" thickBot="1">
      <c r="A88" s="18" t="str">
        <f t="shared" si="15"/>
        <v>THIONVILLE LORRAINE</v>
      </c>
      <c r="B88" s="69"/>
      <c r="C88" s="68"/>
      <c r="D88" s="67">
        <v>30</v>
      </c>
      <c r="E88" s="69"/>
      <c r="F88" s="68"/>
      <c r="G88" s="67"/>
      <c r="H88" s="60"/>
      <c r="I88" s="39"/>
      <c r="J88" s="39"/>
    </row>
    <row r="89" spans="1:10" ht="13.5" thickBot="1">
      <c r="A89" s="18" t="str">
        <f t="shared" si="15"/>
        <v>THIONVILLE PORTE DE France</v>
      </c>
      <c r="B89" s="47"/>
      <c r="C89" s="66"/>
      <c r="D89" s="65">
        <v>75</v>
      </c>
      <c r="E89" s="47"/>
      <c r="F89" s="66"/>
      <c r="G89" s="65"/>
      <c r="H89" s="60"/>
      <c r="I89" s="39"/>
      <c r="J89" s="39"/>
    </row>
    <row r="90" spans="1:10" ht="13.5" thickBot="1">
      <c r="A90" s="18" t="str">
        <f t="shared" si="15"/>
        <v>Club 8</v>
      </c>
      <c r="B90" s="69"/>
      <c r="C90" s="68"/>
      <c r="D90" s="67"/>
      <c r="E90" s="69"/>
      <c r="F90" s="68"/>
      <c r="G90" s="67"/>
      <c r="H90" s="60"/>
      <c r="I90" s="39"/>
      <c r="J90" s="39"/>
    </row>
    <row r="91" spans="1:10" ht="13.5" thickBot="1">
      <c r="A91" s="18" t="str">
        <f t="shared" si="15"/>
        <v>Club 9</v>
      </c>
      <c r="B91" s="47"/>
      <c r="C91" s="66"/>
      <c r="D91" s="65"/>
      <c r="E91" s="47"/>
      <c r="F91" s="66"/>
      <c r="G91" s="65"/>
      <c r="H91" s="60"/>
      <c r="I91" s="39"/>
      <c r="J91" s="39"/>
    </row>
    <row r="92" spans="1:10" ht="13.5" thickBot="1">
      <c r="A92" s="18" t="str">
        <f t="shared" si="15"/>
        <v>Club 10</v>
      </c>
      <c r="B92" s="64"/>
      <c r="C92" s="63"/>
      <c r="D92" s="62"/>
      <c r="E92" s="64"/>
      <c r="F92" s="63"/>
      <c r="G92" s="62"/>
      <c r="H92" s="60"/>
      <c r="I92" s="39"/>
      <c r="J92" s="39"/>
    </row>
    <row r="93" spans="1:10" ht="13.5" thickBot="1">
      <c r="A93" s="10" t="s">
        <v>4</v>
      </c>
      <c r="B93" s="61">
        <f aca="true" t="shared" si="16" ref="B93:G93">SUM(B83:B92)</f>
        <v>0</v>
      </c>
      <c r="C93" s="61">
        <f t="shared" si="16"/>
        <v>0</v>
      </c>
      <c r="D93" s="61">
        <f t="shared" si="16"/>
        <v>550</v>
      </c>
      <c r="E93" s="61">
        <f t="shared" si="16"/>
        <v>0</v>
      </c>
      <c r="F93" s="61">
        <f t="shared" si="16"/>
        <v>0</v>
      </c>
      <c r="G93" s="61">
        <f t="shared" si="16"/>
        <v>0</v>
      </c>
      <c r="H93" s="60"/>
      <c r="I93" s="39"/>
      <c r="J93" s="39"/>
    </row>
    <row r="95" ht="13.5" thickBot="1"/>
    <row r="96" spans="1:10" ht="12.75">
      <c r="A96" s="380" t="s">
        <v>0</v>
      </c>
      <c r="B96" s="365" t="s">
        <v>76</v>
      </c>
      <c r="C96" s="382" t="s">
        <v>20</v>
      </c>
      <c r="D96" s="358"/>
      <c r="E96" s="383"/>
      <c r="F96" s="360" t="s">
        <v>6</v>
      </c>
      <c r="G96" s="361"/>
      <c r="H96" s="362"/>
      <c r="I96" s="386" t="s">
        <v>5</v>
      </c>
      <c r="J96" s="364"/>
    </row>
    <row r="97" spans="1:10" ht="13.5" thickBot="1">
      <c r="A97" s="381"/>
      <c r="B97" s="366"/>
      <c r="C97" s="20" t="s">
        <v>1</v>
      </c>
      <c r="D97" s="20" t="s">
        <v>2</v>
      </c>
      <c r="E97" s="22" t="s">
        <v>3</v>
      </c>
      <c r="F97" s="21" t="s">
        <v>1</v>
      </c>
      <c r="G97" s="20" t="s">
        <v>2</v>
      </c>
      <c r="H97" s="19" t="s">
        <v>3</v>
      </c>
      <c r="I97" s="387" t="s">
        <v>7</v>
      </c>
      <c r="J97" s="368"/>
    </row>
    <row r="98" spans="1:10" ht="13.5" thickBot="1">
      <c r="A98" s="18" t="str">
        <f aca="true" t="shared" si="17" ref="A98:A107">A6</f>
        <v>METZ DOYEN</v>
      </c>
      <c r="B98" s="17">
        <f aca="true" t="shared" si="18" ref="B98:B107">B48</f>
        <v>0</v>
      </c>
      <c r="C98" s="16">
        <f aca="true" t="shared" si="19" ref="C98:C107">B69+E69+B83+E83</f>
        <v>0</v>
      </c>
      <c r="D98" s="15">
        <f aca="true" t="shared" si="20" ref="D98:D107">C69+F69+C83+F83</f>
        <v>0</v>
      </c>
      <c r="E98" s="14">
        <f aca="true" t="shared" si="21" ref="E98:E107">D69+G69+D83+G83</f>
        <v>0</v>
      </c>
      <c r="F98" s="13">
        <f aca="true" t="shared" si="22" ref="F98:F108">IF($B98=0,"",C98/$B98)</f>
      </c>
      <c r="G98" s="13">
        <f aca="true" t="shared" si="23" ref="G98:G108">IF($B98=0,"",D98/$B98)</f>
      </c>
      <c r="H98" s="12">
        <f aca="true" t="shared" si="24" ref="H98:H108">IF($B98=0,"",E98/$B98)</f>
      </c>
      <c r="I98" s="374">
        <f aca="true" t="shared" si="25" ref="I98:I107">C98+D98</f>
        <v>0</v>
      </c>
      <c r="J98" s="375"/>
    </row>
    <row r="99" spans="1:10" ht="13.5" thickBot="1">
      <c r="A99" s="18" t="str">
        <f t="shared" si="17"/>
        <v>METZ VAL DE METZ</v>
      </c>
      <c r="B99" s="17">
        <f t="shared" si="18"/>
        <v>20</v>
      </c>
      <c r="C99" s="16">
        <f t="shared" si="19"/>
        <v>0</v>
      </c>
      <c r="D99" s="15">
        <f t="shared" si="20"/>
        <v>0</v>
      </c>
      <c r="E99" s="14">
        <f t="shared" si="21"/>
        <v>36</v>
      </c>
      <c r="F99" s="13">
        <f t="shared" si="22"/>
        <v>0</v>
      </c>
      <c r="G99" s="13">
        <f t="shared" si="23"/>
        <v>0</v>
      </c>
      <c r="H99" s="12">
        <f t="shared" si="24"/>
        <v>1.8</v>
      </c>
      <c r="I99" s="374">
        <f t="shared" si="25"/>
        <v>0</v>
      </c>
      <c r="J99" s="375"/>
    </row>
    <row r="100" spans="1:10" ht="13.5" thickBot="1">
      <c r="A100" s="18" t="str">
        <f t="shared" si="17"/>
        <v>METZ VERLAINE</v>
      </c>
      <c r="B100" s="17">
        <f t="shared" si="18"/>
        <v>29</v>
      </c>
      <c r="C100" s="16">
        <f t="shared" si="19"/>
        <v>0</v>
      </c>
      <c r="D100" s="15">
        <f t="shared" si="20"/>
        <v>0</v>
      </c>
      <c r="E100" s="14">
        <f t="shared" si="21"/>
        <v>250</v>
      </c>
      <c r="F100" s="13">
        <f t="shared" si="22"/>
        <v>0</v>
      </c>
      <c r="G100" s="13">
        <f t="shared" si="23"/>
        <v>0</v>
      </c>
      <c r="H100" s="12">
        <f t="shared" si="24"/>
        <v>8.620689655172415</v>
      </c>
      <c r="I100" s="374">
        <f t="shared" si="25"/>
        <v>0</v>
      </c>
      <c r="J100" s="375"/>
    </row>
    <row r="101" spans="1:10" ht="13.5" thickBot="1">
      <c r="A101" s="18" t="str">
        <f t="shared" si="17"/>
        <v>MONTIGNY EUROPE</v>
      </c>
      <c r="B101" s="17">
        <f t="shared" si="18"/>
        <v>18</v>
      </c>
      <c r="C101" s="16">
        <f t="shared" si="19"/>
        <v>0</v>
      </c>
      <c r="D101" s="15">
        <f t="shared" si="20"/>
        <v>0</v>
      </c>
      <c r="E101" s="14">
        <f t="shared" si="21"/>
        <v>115</v>
      </c>
      <c r="F101" s="13">
        <f t="shared" si="22"/>
        <v>0</v>
      </c>
      <c r="G101" s="13">
        <f t="shared" si="23"/>
        <v>0</v>
      </c>
      <c r="H101" s="12">
        <f t="shared" si="24"/>
        <v>6.388888888888889</v>
      </c>
      <c r="I101" s="374">
        <f t="shared" si="25"/>
        <v>0</v>
      </c>
      <c r="J101" s="375"/>
    </row>
    <row r="102" spans="1:10" ht="13.5" thickBot="1">
      <c r="A102" s="18" t="str">
        <f t="shared" si="17"/>
        <v>SAULNOIS</v>
      </c>
      <c r="B102" s="17">
        <f t="shared" si="18"/>
        <v>27</v>
      </c>
      <c r="C102" s="16">
        <f t="shared" si="19"/>
        <v>0</v>
      </c>
      <c r="D102" s="15">
        <f t="shared" si="20"/>
        <v>0</v>
      </c>
      <c r="E102" s="14">
        <f t="shared" si="21"/>
        <v>44</v>
      </c>
      <c r="F102" s="13">
        <f t="shared" si="22"/>
        <v>0</v>
      </c>
      <c r="G102" s="13">
        <f t="shared" si="23"/>
        <v>0</v>
      </c>
      <c r="H102" s="12">
        <f t="shared" si="24"/>
        <v>1.6296296296296295</v>
      </c>
      <c r="I102" s="374">
        <f t="shared" si="25"/>
        <v>0</v>
      </c>
      <c r="J102" s="375"/>
    </row>
    <row r="103" spans="1:10" ht="13.5" thickBot="1">
      <c r="A103" s="18" t="str">
        <f t="shared" si="17"/>
        <v>THIONVILLE LORRAINE</v>
      </c>
      <c r="B103" s="17">
        <f t="shared" si="18"/>
        <v>22</v>
      </c>
      <c r="C103" s="16">
        <f t="shared" si="19"/>
        <v>0</v>
      </c>
      <c r="D103" s="15">
        <f t="shared" si="20"/>
        <v>0</v>
      </c>
      <c r="E103" s="14">
        <f t="shared" si="21"/>
        <v>30</v>
      </c>
      <c r="F103" s="13">
        <f t="shared" si="22"/>
        <v>0</v>
      </c>
      <c r="G103" s="13">
        <f t="shared" si="23"/>
        <v>0</v>
      </c>
      <c r="H103" s="12">
        <f t="shared" si="24"/>
        <v>1.3636363636363635</v>
      </c>
      <c r="I103" s="374">
        <f t="shared" si="25"/>
        <v>0</v>
      </c>
      <c r="J103" s="375"/>
    </row>
    <row r="104" spans="1:10" ht="13.5" thickBot="1">
      <c r="A104" s="18" t="str">
        <f t="shared" si="17"/>
        <v>THIONVILLE PORTE DE France</v>
      </c>
      <c r="B104" s="17">
        <f t="shared" si="18"/>
        <v>20</v>
      </c>
      <c r="C104" s="16">
        <f t="shared" si="19"/>
        <v>0</v>
      </c>
      <c r="D104" s="15">
        <f t="shared" si="20"/>
        <v>0</v>
      </c>
      <c r="E104" s="14">
        <f t="shared" si="21"/>
        <v>105</v>
      </c>
      <c r="F104" s="13">
        <f t="shared" si="22"/>
        <v>0</v>
      </c>
      <c r="G104" s="13">
        <f t="shared" si="23"/>
        <v>0</v>
      </c>
      <c r="H104" s="12">
        <f t="shared" si="24"/>
        <v>5.25</v>
      </c>
      <c r="I104" s="374">
        <f t="shared" si="25"/>
        <v>0</v>
      </c>
      <c r="J104" s="375"/>
    </row>
    <row r="105" spans="1:10" ht="13.5" thickBot="1">
      <c r="A105" s="18" t="str">
        <f t="shared" si="17"/>
        <v>Club 8</v>
      </c>
      <c r="B105" s="17">
        <f t="shared" si="18"/>
        <v>0</v>
      </c>
      <c r="C105" s="16">
        <f t="shared" si="19"/>
        <v>0</v>
      </c>
      <c r="D105" s="15">
        <f t="shared" si="20"/>
        <v>0</v>
      </c>
      <c r="E105" s="14">
        <f t="shared" si="21"/>
        <v>0</v>
      </c>
      <c r="F105" s="13">
        <f t="shared" si="22"/>
      </c>
      <c r="G105" s="13">
        <f t="shared" si="23"/>
      </c>
      <c r="H105" s="12">
        <f t="shared" si="24"/>
      </c>
      <c r="I105" s="374">
        <f t="shared" si="25"/>
        <v>0</v>
      </c>
      <c r="J105" s="375"/>
    </row>
    <row r="106" spans="1:10" ht="13.5" thickBot="1">
      <c r="A106" s="18" t="str">
        <f t="shared" si="17"/>
        <v>Club 9</v>
      </c>
      <c r="B106" s="17">
        <f t="shared" si="18"/>
        <v>0</v>
      </c>
      <c r="C106" s="16">
        <f t="shared" si="19"/>
        <v>0</v>
      </c>
      <c r="D106" s="15">
        <f t="shared" si="20"/>
        <v>0</v>
      </c>
      <c r="E106" s="14">
        <f t="shared" si="21"/>
        <v>0</v>
      </c>
      <c r="F106" s="13">
        <f t="shared" si="22"/>
      </c>
      <c r="G106" s="13">
        <f t="shared" si="23"/>
      </c>
      <c r="H106" s="12">
        <f t="shared" si="24"/>
      </c>
      <c r="I106" s="374">
        <f t="shared" si="25"/>
        <v>0</v>
      </c>
      <c r="J106" s="375"/>
    </row>
    <row r="107" spans="1:10" ht="13.5" thickBot="1">
      <c r="A107" s="18" t="str">
        <f t="shared" si="17"/>
        <v>Club 10</v>
      </c>
      <c r="B107" s="59">
        <f t="shared" si="18"/>
        <v>0</v>
      </c>
      <c r="C107" s="16">
        <f t="shared" si="19"/>
        <v>0</v>
      </c>
      <c r="D107" s="15">
        <f t="shared" si="20"/>
        <v>0</v>
      </c>
      <c r="E107" s="14">
        <f t="shared" si="21"/>
        <v>0</v>
      </c>
      <c r="F107" s="13">
        <f t="shared" si="22"/>
      </c>
      <c r="G107" s="13">
        <f t="shared" si="23"/>
      </c>
      <c r="H107" s="12">
        <f t="shared" si="24"/>
      </c>
      <c r="I107" s="374">
        <f t="shared" si="25"/>
        <v>0</v>
      </c>
      <c r="J107" s="375"/>
    </row>
    <row r="108" spans="1:10" ht="13.5" thickBot="1">
      <c r="A108" s="34" t="s">
        <v>4</v>
      </c>
      <c r="B108" s="10">
        <f>SUM(B98:B107)</f>
        <v>136</v>
      </c>
      <c r="C108" s="33">
        <f>SUM(C98:C107)</f>
        <v>0</v>
      </c>
      <c r="D108" s="32">
        <f>SUM(D98:D107)</f>
        <v>0</v>
      </c>
      <c r="E108" s="32">
        <f>SUM(E98:E107)</f>
        <v>580</v>
      </c>
      <c r="F108" s="6">
        <f t="shared" si="22"/>
        <v>0</v>
      </c>
      <c r="G108" s="6">
        <f t="shared" si="23"/>
        <v>0</v>
      </c>
      <c r="H108" s="5">
        <f t="shared" si="24"/>
        <v>4.264705882352941</v>
      </c>
      <c r="I108" s="378">
        <f>SUM(I98:J107)</f>
        <v>0</v>
      </c>
      <c r="J108" s="379"/>
    </row>
    <row r="109" spans="1:10" ht="13.5" thickBot="1">
      <c r="A109" s="26"/>
      <c r="B109" s="26"/>
      <c r="C109" s="26"/>
      <c r="D109" s="26"/>
      <c r="E109" s="26"/>
      <c r="F109" s="54"/>
      <c r="G109" s="54"/>
      <c r="H109" s="54"/>
      <c r="I109" s="26"/>
      <c r="J109" s="26"/>
    </row>
    <row r="110" spans="1:10" ht="12.75" customHeight="1">
      <c r="A110" s="380" t="s">
        <v>0</v>
      </c>
      <c r="B110" s="357" t="s">
        <v>15</v>
      </c>
      <c r="C110" s="358"/>
      <c r="D110" s="359"/>
      <c r="E110" s="26"/>
      <c r="F110" s="54"/>
      <c r="G110" s="54"/>
      <c r="H110" s="54"/>
      <c r="I110" s="26"/>
      <c r="J110" s="26"/>
    </row>
    <row r="111" spans="1:10" ht="13.5" customHeight="1" thickBot="1">
      <c r="A111" s="381"/>
      <c r="B111" s="388" t="s">
        <v>1</v>
      </c>
      <c r="C111" s="389"/>
      <c r="D111" s="390"/>
      <c r="E111" s="26"/>
      <c r="F111" s="54"/>
      <c r="G111" s="54"/>
      <c r="H111" s="54"/>
      <c r="I111" s="26"/>
      <c r="J111" s="26"/>
    </row>
    <row r="112" spans="1:10" ht="13.5" thickBot="1">
      <c r="A112" s="58" t="str">
        <f aca="true" t="shared" si="26" ref="A112:A121">A20</f>
        <v>METZ DOYEN</v>
      </c>
      <c r="B112" s="38"/>
      <c r="C112" s="56"/>
      <c r="D112" s="38"/>
      <c r="E112" s="26"/>
      <c r="F112" s="54"/>
      <c r="G112" s="54"/>
      <c r="H112" s="54"/>
      <c r="I112" s="26"/>
      <c r="J112" s="26"/>
    </row>
    <row r="113" spans="1:10" ht="13.5" thickBot="1">
      <c r="A113" s="58" t="str">
        <f t="shared" si="26"/>
        <v>METZ VAL DE METZ</v>
      </c>
      <c r="B113" s="38"/>
      <c r="C113" s="56">
        <v>500</v>
      </c>
      <c r="D113" s="38"/>
      <c r="E113" s="26"/>
      <c r="F113" s="54"/>
      <c r="G113" s="54"/>
      <c r="H113" s="54"/>
      <c r="I113" s="26"/>
      <c r="J113" s="26"/>
    </row>
    <row r="114" spans="1:10" ht="13.5" thickBot="1">
      <c r="A114" s="58" t="str">
        <f t="shared" si="26"/>
        <v>METZ VERLAINE</v>
      </c>
      <c r="B114" s="38"/>
      <c r="C114" s="56"/>
      <c r="D114" s="38"/>
      <c r="E114" s="26"/>
      <c r="F114" s="54"/>
      <c r="G114" s="54"/>
      <c r="H114" s="54"/>
      <c r="I114" s="26"/>
      <c r="J114" s="26"/>
    </row>
    <row r="115" spans="1:10" ht="13.5" thickBot="1">
      <c r="A115" s="58" t="str">
        <f t="shared" si="26"/>
        <v>MONTIGNY EUROPE</v>
      </c>
      <c r="B115" s="38"/>
      <c r="C115" s="56"/>
      <c r="D115" s="38"/>
      <c r="E115" s="26"/>
      <c r="F115" s="54"/>
      <c r="G115" s="54"/>
      <c r="H115" s="54"/>
      <c r="I115" s="26"/>
      <c r="J115" s="26"/>
    </row>
    <row r="116" spans="1:10" ht="13.5" thickBot="1">
      <c r="A116" s="58" t="str">
        <f t="shared" si="26"/>
        <v>SAULNOIS</v>
      </c>
      <c r="B116" s="38"/>
      <c r="C116" s="56">
        <v>2500</v>
      </c>
      <c r="D116" s="38"/>
      <c r="E116" s="26"/>
      <c r="F116" s="54"/>
      <c r="G116" s="54"/>
      <c r="H116" s="54"/>
      <c r="I116" s="26"/>
      <c r="J116" s="26"/>
    </row>
    <row r="117" spans="1:10" ht="13.5" thickBot="1">
      <c r="A117" s="58" t="str">
        <f t="shared" si="26"/>
        <v>THIONVILLE LORRAINE</v>
      </c>
      <c r="B117" s="38"/>
      <c r="C117" s="56"/>
      <c r="D117" s="38"/>
      <c r="E117" s="26"/>
      <c r="F117" s="54"/>
      <c r="G117" s="54"/>
      <c r="H117" s="54"/>
      <c r="I117" s="26"/>
      <c r="J117" s="26"/>
    </row>
    <row r="118" spans="1:10" ht="13.5" thickBot="1">
      <c r="A118" s="58" t="str">
        <f t="shared" si="26"/>
        <v>THIONVILLE PORTE DE France</v>
      </c>
      <c r="B118" s="38"/>
      <c r="C118" s="56">
        <v>200</v>
      </c>
      <c r="D118" s="38"/>
      <c r="E118" s="26"/>
      <c r="F118" s="54"/>
      <c r="G118" s="54"/>
      <c r="H118" s="54"/>
      <c r="I118" s="26"/>
      <c r="J118" s="26"/>
    </row>
    <row r="119" spans="1:10" ht="13.5" thickBot="1">
      <c r="A119" s="58" t="str">
        <f t="shared" si="26"/>
        <v>Club 8</v>
      </c>
      <c r="B119" s="38"/>
      <c r="C119" s="56"/>
      <c r="D119" s="38"/>
      <c r="E119" s="26"/>
      <c r="F119" s="54"/>
      <c r="G119" s="54"/>
      <c r="H119" s="54"/>
      <c r="I119" s="26"/>
      <c r="J119" s="26"/>
    </row>
    <row r="120" spans="1:10" ht="13.5" thickBot="1">
      <c r="A120" s="58" t="str">
        <f t="shared" si="26"/>
        <v>Club 9</v>
      </c>
      <c r="B120" s="38"/>
      <c r="C120" s="56"/>
      <c r="D120" s="38"/>
      <c r="E120" s="26"/>
      <c r="F120" s="54"/>
      <c r="G120" s="54"/>
      <c r="H120" s="54"/>
      <c r="I120" s="26"/>
      <c r="J120" s="26"/>
    </row>
    <row r="121" spans="1:10" ht="13.5" thickBot="1">
      <c r="A121" s="57" t="str">
        <f t="shared" si="26"/>
        <v>Club 10</v>
      </c>
      <c r="B121" s="38"/>
      <c r="C121" s="56"/>
      <c r="D121" s="38"/>
      <c r="E121" s="26"/>
      <c r="F121" s="54"/>
      <c r="G121" s="54"/>
      <c r="H121" s="54"/>
      <c r="I121" s="26"/>
      <c r="J121" s="26"/>
    </row>
    <row r="122" spans="1:10" ht="13.5" thickBot="1">
      <c r="A122" s="55" t="s">
        <v>4</v>
      </c>
      <c r="B122" s="38"/>
      <c r="C122" s="44">
        <f>SUM(C112:C121)</f>
        <v>3200</v>
      </c>
      <c r="D122" s="38"/>
      <c r="E122" s="26"/>
      <c r="F122" s="54"/>
      <c r="G122" s="54"/>
      <c r="H122" s="54"/>
      <c r="I122" s="26"/>
      <c r="J122" s="26"/>
    </row>
    <row r="123" spans="1:10" ht="12.75" customHeight="1">
      <c r="A123" s="395"/>
      <c r="B123" s="377"/>
      <c r="C123" s="377"/>
      <c r="D123" s="53"/>
      <c r="E123" s="377"/>
      <c r="F123" s="377"/>
      <c r="G123" s="377"/>
      <c r="H123" s="394"/>
      <c r="I123" s="394"/>
      <c r="J123" s="394"/>
    </row>
    <row r="124" spans="1:10" ht="13.5" customHeight="1" thickBot="1">
      <c r="A124" s="395"/>
      <c r="B124" s="42"/>
      <c r="C124" s="42"/>
      <c r="D124" s="42"/>
      <c r="E124" s="396"/>
      <c r="F124" s="396"/>
      <c r="G124" s="396"/>
      <c r="H124" s="41"/>
      <c r="I124" s="41"/>
      <c r="J124" s="41"/>
    </row>
    <row r="125" spans="1:10" ht="18.75" customHeight="1" thickBot="1">
      <c r="A125" s="52" t="str">
        <f>A2</f>
        <v>ZONE 32</v>
      </c>
      <c r="B125" s="354" t="s">
        <v>9</v>
      </c>
      <c r="C125" s="355"/>
      <c r="D125" s="355"/>
      <c r="E125" s="355"/>
      <c r="F125" s="355"/>
      <c r="G125" s="355"/>
      <c r="H125" s="355"/>
      <c r="I125" s="355"/>
      <c r="J125" s="356"/>
    </row>
    <row r="126" spans="2:10" ht="13.5" thickBot="1"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ht="12.75" customHeight="1">
      <c r="A127" s="50" t="s">
        <v>0</v>
      </c>
      <c r="B127" s="391" t="s">
        <v>16</v>
      </c>
      <c r="C127" s="392"/>
      <c r="D127" s="393"/>
      <c r="E127" s="391" t="s">
        <v>17</v>
      </c>
      <c r="F127" s="392"/>
      <c r="G127" s="393"/>
      <c r="H127" s="391" t="s">
        <v>18</v>
      </c>
      <c r="I127" s="392"/>
      <c r="J127" s="393"/>
    </row>
    <row r="128" spans="1:10" ht="13.5" customHeight="1" thickBot="1">
      <c r="A128" s="49"/>
      <c r="B128" s="21" t="s">
        <v>1</v>
      </c>
      <c r="C128" s="20" t="s">
        <v>2</v>
      </c>
      <c r="D128" s="19" t="s">
        <v>3</v>
      </c>
      <c r="E128" s="35" t="s">
        <v>1</v>
      </c>
      <c r="F128" s="20" t="s">
        <v>2</v>
      </c>
      <c r="G128" s="22" t="s">
        <v>3</v>
      </c>
      <c r="H128" s="21" t="s">
        <v>1</v>
      </c>
      <c r="I128" s="20" t="s">
        <v>2</v>
      </c>
      <c r="J128" s="19" t="s">
        <v>3</v>
      </c>
    </row>
    <row r="129" spans="1:10" ht="13.5" thickBot="1">
      <c r="A129" s="18" t="str">
        <f aca="true" t="shared" si="27" ref="A129:A138">A6</f>
        <v>METZ DOYEN</v>
      </c>
      <c r="B129" s="47"/>
      <c r="C129" s="46"/>
      <c r="D129" s="45"/>
      <c r="E129" s="46"/>
      <c r="F129" s="46"/>
      <c r="G129" s="48"/>
      <c r="H129" s="47"/>
      <c r="I129" s="46"/>
      <c r="J129" s="45"/>
    </row>
    <row r="130" spans="1:10" ht="13.5" thickBot="1">
      <c r="A130" s="18" t="str">
        <f t="shared" si="27"/>
        <v>METZ VAL DE METZ</v>
      </c>
      <c r="B130" s="47"/>
      <c r="C130" s="46">
        <v>19050</v>
      </c>
      <c r="D130" s="45">
        <v>26</v>
      </c>
      <c r="E130" s="46">
        <v>470</v>
      </c>
      <c r="F130" s="46"/>
      <c r="G130" s="48"/>
      <c r="H130" s="47"/>
      <c r="I130" s="46"/>
      <c r="J130" s="45"/>
    </row>
    <row r="131" spans="1:10" ht="13.5" thickBot="1">
      <c r="A131" s="18" t="str">
        <f t="shared" si="27"/>
        <v>METZ VERLAINE</v>
      </c>
      <c r="B131" s="47"/>
      <c r="C131" s="46"/>
      <c r="D131" s="45">
        <v>100</v>
      </c>
      <c r="E131" s="46">
        <v>400</v>
      </c>
      <c r="F131" s="46"/>
      <c r="G131" s="48">
        <v>100</v>
      </c>
      <c r="H131" s="47">
        <v>830</v>
      </c>
      <c r="I131" s="46"/>
      <c r="J131" s="45"/>
    </row>
    <row r="132" spans="1:10" ht="13.5" thickBot="1">
      <c r="A132" s="18" t="str">
        <f t="shared" si="27"/>
        <v>MONTIGNY EUROPE</v>
      </c>
      <c r="B132" s="47"/>
      <c r="C132" s="46"/>
      <c r="D132" s="45">
        <v>12</v>
      </c>
      <c r="E132" s="46">
        <v>500</v>
      </c>
      <c r="F132" s="46"/>
      <c r="G132" s="48"/>
      <c r="H132" s="47">
        <v>300</v>
      </c>
      <c r="I132" s="46"/>
      <c r="J132" s="45"/>
    </row>
    <row r="133" spans="1:10" ht="13.5" thickBot="1">
      <c r="A133" s="18" t="str">
        <f t="shared" si="27"/>
        <v>SAULNOIS</v>
      </c>
      <c r="B133" s="47"/>
      <c r="C133" s="46"/>
      <c r="D133" s="45"/>
      <c r="E133" s="46"/>
      <c r="F133" s="46"/>
      <c r="G133" s="48">
        <v>64</v>
      </c>
      <c r="H133" s="47"/>
      <c r="I133" s="46"/>
      <c r="J133" s="45"/>
    </row>
    <row r="134" spans="1:10" ht="13.5" thickBot="1">
      <c r="A134" s="18" t="str">
        <f t="shared" si="27"/>
        <v>THIONVILLE LORRAINE</v>
      </c>
      <c r="B134" s="47"/>
      <c r="C134" s="46"/>
      <c r="D134" s="45"/>
      <c r="E134" s="46"/>
      <c r="F134" s="46"/>
      <c r="G134" s="48"/>
      <c r="H134" s="47"/>
      <c r="I134" s="46"/>
      <c r="J134" s="45"/>
    </row>
    <row r="135" spans="1:10" ht="13.5" thickBot="1">
      <c r="A135" s="18" t="str">
        <f t="shared" si="27"/>
        <v>THIONVILLE PORTE DE France</v>
      </c>
      <c r="B135" s="47"/>
      <c r="C135" s="46">
        <v>22860</v>
      </c>
      <c r="D135" s="45"/>
      <c r="E135" s="46"/>
      <c r="F135" s="46"/>
      <c r="G135" s="48"/>
      <c r="H135" s="47"/>
      <c r="I135" s="46"/>
      <c r="J135" s="45"/>
    </row>
    <row r="136" spans="1:10" ht="13.5" thickBot="1">
      <c r="A136" s="18" t="str">
        <f t="shared" si="27"/>
        <v>Club 8</v>
      </c>
      <c r="B136" s="47"/>
      <c r="C136" s="46"/>
      <c r="D136" s="45"/>
      <c r="E136" s="46"/>
      <c r="F136" s="46"/>
      <c r="G136" s="48"/>
      <c r="H136" s="47"/>
      <c r="I136" s="46"/>
      <c r="J136" s="45"/>
    </row>
    <row r="137" spans="1:10" ht="13.5" thickBot="1">
      <c r="A137" s="18" t="str">
        <f t="shared" si="27"/>
        <v>Club 9</v>
      </c>
      <c r="B137" s="47"/>
      <c r="C137" s="46"/>
      <c r="D137" s="45"/>
      <c r="E137" s="46"/>
      <c r="F137" s="46"/>
      <c r="G137" s="48"/>
      <c r="H137" s="47"/>
      <c r="I137" s="46"/>
      <c r="J137" s="45"/>
    </row>
    <row r="138" spans="1:10" ht="13.5" thickBot="1">
      <c r="A138" s="18" t="str">
        <f t="shared" si="27"/>
        <v>Club 10</v>
      </c>
      <c r="B138" s="47"/>
      <c r="C138" s="46"/>
      <c r="D138" s="45"/>
      <c r="E138" s="46"/>
      <c r="F138" s="46"/>
      <c r="G138" s="48"/>
      <c r="H138" s="47"/>
      <c r="I138" s="46"/>
      <c r="J138" s="45"/>
    </row>
    <row r="139" spans="1:10" ht="13.5" thickBot="1">
      <c r="A139" s="10" t="s">
        <v>4</v>
      </c>
      <c r="B139" s="44">
        <f aca="true" t="shared" si="28" ref="B139:J139">SUM(B129:B138)</f>
        <v>0</v>
      </c>
      <c r="C139" s="44">
        <f t="shared" si="28"/>
        <v>41910</v>
      </c>
      <c r="D139" s="44">
        <f t="shared" si="28"/>
        <v>138</v>
      </c>
      <c r="E139" s="44">
        <f t="shared" si="28"/>
        <v>1370</v>
      </c>
      <c r="F139" s="44">
        <f t="shared" si="28"/>
        <v>0</v>
      </c>
      <c r="G139" s="44">
        <f t="shared" si="28"/>
        <v>164</v>
      </c>
      <c r="H139" s="44">
        <f t="shared" si="28"/>
        <v>1130</v>
      </c>
      <c r="I139" s="44">
        <f t="shared" si="28"/>
        <v>0</v>
      </c>
      <c r="J139" s="44">
        <f t="shared" si="28"/>
        <v>0</v>
      </c>
    </row>
    <row r="141" spans="1:10" ht="12.75" customHeight="1">
      <c r="A141" s="43"/>
      <c r="B141" s="42"/>
      <c r="C141" s="42"/>
      <c r="D141" s="42"/>
      <c r="E141" s="41"/>
      <c r="F141" s="41"/>
      <c r="G141" s="41"/>
      <c r="H141" s="41"/>
      <c r="I141" s="41"/>
      <c r="J141" s="41"/>
    </row>
    <row r="142" spans="1:10" ht="13.5" thickBot="1">
      <c r="A142" s="40"/>
      <c r="B142" s="39"/>
      <c r="C142" s="39"/>
      <c r="D142" s="39"/>
      <c r="E142" s="38"/>
      <c r="F142" s="38"/>
      <c r="G142" s="38"/>
      <c r="H142" s="38"/>
      <c r="I142" s="38"/>
      <c r="J142" s="38"/>
    </row>
    <row r="143" spans="1:10" ht="12.75" customHeight="1">
      <c r="A143" s="37" t="s">
        <v>0</v>
      </c>
      <c r="B143" s="365" t="s">
        <v>76</v>
      </c>
      <c r="C143" s="360" t="s">
        <v>19</v>
      </c>
      <c r="D143" s="361"/>
      <c r="E143" s="362"/>
      <c r="F143" s="360" t="s">
        <v>6</v>
      </c>
      <c r="G143" s="361"/>
      <c r="H143" s="362"/>
      <c r="I143" s="386" t="s">
        <v>5</v>
      </c>
      <c r="J143" s="364"/>
    </row>
    <row r="144" spans="1:10" ht="13.5" customHeight="1" thickBot="1">
      <c r="A144" s="36"/>
      <c r="B144" s="366"/>
      <c r="C144" s="35" t="s">
        <v>1</v>
      </c>
      <c r="D144" s="20" t="s">
        <v>2</v>
      </c>
      <c r="E144" s="22" t="s">
        <v>3</v>
      </c>
      <c r="F144" s="21" t="s">
        <v>1</v>
      </c>
      <c r="G144" s="20" t="s">
        <v>2</v>
      </c>
      <c r="H144" s="19" t="s">
        <v>3</v>
      </c>
      <c r="I144" s="387" t="s">
        <v>7</v>
      </c>
      <c r="J144" s="368"/>
    </row>
    <row r="145" spans="1:10" ht="13.5" thickBot="1">
      <c r="A145" s="18" t="str">
        <f aca="true" t="shared" si="29" ref="A145:A154">A6</f>
        <v>METZ DOYEN</v>
      </c>
      <c r="B145" s="17">
        <f aca="true" t="shared" si="30" ref="B145:B150">B48</f>
        <v>0</v>
      </c>
      <c r="C145" s="16">
        <f>B129+E129+H129+B142</f>
        <v>0</v>
      </c>
      <c r="D145" s="15">
        <f>C129+F129+I129+C142</f>
        <v>0</v>
      </c>
      <c r="E145" s="14">
        <f>D129+G129+J129+D142</f>
        <v>0</v>
      </c>
      <c r="F145" s="13">
        <f aca="true" t="shared" si="31" ref="F145:F155">IF($B145=0,"",C145/$B145)</f>
      </c>
      <c r="G145" s="13">
        <f aca="true" t="shared" si="32" ref="G145:G155">IF($B145=0,"",D145/$B145)</f>
      </c>
      <c r="H145" s="12">
        <f aca="true" t="shared" si="33" ref="H145:H155">IF($B145=0,"",E145/$B145)</f>
      </c>
      <c r="I145" s="374">
        <f aca="true" t="shared" si="34" ref="I145:I154">C145+D145</f>
        <v>0</v>
      </c>
      <c r="J145" s="375"/>
    </row>
    <row r="146" spans="1:10" ht="13.5" thickBot="1">
      <c r="A146" s="18" t="str">
        <f t="shared" si="29"/>
        <v>METZ VAL DE METZ</v>
      </c>
      <c r="B146" s="17">
        <f t="shared" si="30"/>
        <v>20</v>
      </c>
      <c r="C146" s="16">
        <f aca="true" t="shared" si="35" ref="C146:C154">B130+E130+H130</f>
        <v>470</v>
      </c>
      <c r="D146" s="15">
        <f aca="true" t="shared" si="36" ref="D146:D154">C130+F130+I130</f>
        <v>19050</v>
      </c>
      <c r="E146" s="14">
        <f aca="true" t="shared" si="37" ref="E146:E154">D130+G130+J130</f>
        <v>26</v>
      </c>
      <c r="F146" s="13">
        <f t="shared" si="31"/>
        <v>23.5</v>
      </c>
      <c r="G146" s="13">
        <f t="shared" si="32"/>
        <v>952.5</v>
      </c>
      <c r="H146" s="12">
        <f t="shared" si="33"/>
        <v>1.3</v>
      </c>
      <c r="I146" s="374">
        <f t="shared" si="34"/>
        <v>19520</v>
      </c>
      <c r="J146" s="375"/>
    </row>
    <row r="147" spans="1:10" ht="13.5" thickBot="1">
      <c r="A147" s="18" t="str">
        <f t="shared" si="29"/>
        <v>METZ VERLAINE</v>
      </c>
      <c r="B147" s="17">
        <f t="shared" si="30"/>
        <v>29</v>
      </c>
      <c r="C147" s="16">
        <f t="shared" si="35"/>
        <v>1230</v>
      </c>
      <c r="D147" s="15">
        <f t="shared" si="36"/>
        <v>0</v>
      </c>
      <c r="E147" s="14">
        <f t="shared" si="37"/>
        <v>200</v>
      </c>
      <c r="F147" s="13">
        <f t="shared" si="31"/>
        <v>42.41379310344828</v>
      </c>
      <c r="G147" s="13">
        <f t="shared" si="32"/>
        <v>0</v>
      </c>
      <c r="H147" s="12">
        <f t="shared" si="33"/>
        <v>6.896551724137931</v>
      </c>
      <c r="I147" s="374">
        <f t="shared" si="34"/>
        <v>1230</v>
      </c>
      <c r="J147" s="375"/>
    </row>
    <row r="148" spans="1:10" ht="13.5" thickBot="1">
      <c r="A148" s="18" t="str">
        <f t="shared" si="29"/>
        <v>MONTIGNY EUROPE</v>
      </c>
      <c r="B148" s="17">
        <f t="shared" si="30"/>
        <v>18</v>
      </c>
      <c r="C148" s="16">
        <f t="shared" si="35"/>
        <v>800</v>
      </c>
      <c r="D148" s="15">
        <f t="shared" si="36"/>
        <v>0</v>
      </c>
      <c r="E148" s="14">
        <f t="shared" si="37"/>
        <v>12</v>
      </c>
      <c r="F148" s="13">
        <f t="shared" si="31"/>
        <v>44.44444444444444</v>
      </c>
      <c r="G148" s="13">
        <f t="shared" si="32"/>
        <v>0</v>
      </c>
      <c r="H148" s="12">
        <f t="shared" si="33"/>
        <v>0.6666666666666666</v>
      </c>
      <c r="I148" s="374">
        <f t="shared" si="34"/>
        <v>800</v>
      </c>
      <c r="J148" s="375"/>
    </row>
    <row r="149" spans="1:10" ht="13.5" thickBot="1">
      <c r="A149" s="18" t="str">
        <f t="shared" si="29"/>
        <v>SAULNOIS</v>
      </c>
      <c r="B149" s="17">
        <f t="shared" si="30"/>
        <v>27</v>
      </c>
      <c r="C149" s="16">
        <f t="shared" si="35"/>
        <v>0</v>
      </c>
      <c r="D149" s="15">
        <f t="shared" si="36"/>
        <v>0</v>
      </c>
      <c r="E149" s="14">
        <f t="shared" si="37"/>
        <v>64</v>
      </c>
      <c r="F149" s="13">
        <f t="shared" si="31"/>
        <v>0</v>
      </c>
      <c r="G149" s="13">
        <f t="shared" si="32"/>
        <v>0</v>
      </c>
      <c r="H149" s="12">
        <f t="shared" si="33"/>
        <v>2.3703703703703702</v>
      </c>
      <c r="I149" s="374">
        <f t="shared" si="34"/>
        <v>0</v>
      </c>
      <c r="J149" s="375"/>
    </row>
    <row r="150" spans="1:10" ht="13.5" thickBot="1">
      <c r="A150" s="18" t="str">
        <f t="shared" si="29"/>
        <v>THIONVILLE LORRAINE</v>
      </c>
      <c r="B150" s="17">
        <f t="shared" si="30"/>
        <v>22</v>
      </c>
      <c r="C150" s="16">
        <f t="shared" si="35"/>
        <v>0</v>
      </c>
      <c r="D150" s="15">
        <f t="shared" si="36"/>
        <v>0</v>
      </c>
      <c r="E150" s="14">
        <f t="shared" si="37"/>
        <v>0</v>
      </c>
      <c r="F150" s="13">
        <f t="shared" si="31"/>
        <v>0</v>
      </c>
      <c r="G150" s="13">
        <f t="shared" si="32"/>
        <v>0</v>
      </c>
      <c r="H150" s="12">
        <f t="shared" si="33"/>
        <v>0</v>
      </c>
      <c r="I150" s="374">
        <f t="shared" si="34"/>
        <v>0</v>
      </c>
      <c r="J150" s="375"/>
    </row>
    <row r="151" spans="1:10" ht="13.5" thickBot="1">
      <c r="A151" s="18" t="str">
        <f t="shared" si="29"/>
        <v>THIONVILLE PORTE DE France</v>
      </c>
      <c r="B151" s="17">
        <f>B54</f>
        <v>20</v>
      </c>
      <c r="C151" s="16">
        <f t="shared" si="35"/>
        <v>0</v>
      </c>
      <c r="D151" s="15">
        <f t="shared" si="36"/>
        <v>22860</v>
      </c>
      <c r="E151" s="14">
        <f t="shared" si="37"/>
        <v>0</v>
      </c>
      <c r="F151" s="13">
        <f t="shared" si="31"/>
        <v>0</v>
      </c>
      <c r="G151" s="13">
        <f t="shared" si="32"/>
        <v>1143</v>
      </c>
      <c r="H151" s="12">
        <f t="shared" si="33"/>
        <v>0</v>
      </c>
      <c r="I151" s="374">
        <f t="shared" si="34"/>
        <v>22860</v>
      </c>
      <c r="J151" s="375"/>
    </row>
    <row r="152" spans="1:10" ht="13.5" thickBot="1">
      <c r="A152" s="18" t="str">
        <f t="shared" si="29"/>
        <v>Club 8</v>
      </c>
      <c r="B152" s="17">
        <f>B55</f>
        <v>0</v>
      </c>
      <c r="C152" s="16">
        <f t="shared" si="35"/>
        <v>0</v>
      </c>
      <c r="D152" s="15">
        <f t="shared" si="36"/>
        <v>0</v>
      </c>
      <c r="E152" s="14">
        <f t="shared" si="37"/>
        <v>0</v>
      </c>
      <c r="F152" s="13">
        <f t="shared" si="31"/>
      </c>
      <c r="G152" s="13">
        <f t="shared" si="32"/>
      </c>
      <c r="H152" s="12">
        <f t="shared" si="33"/>
      </c>
      <c r="I152" s="374">
        <f t="shared" si="34"/>
        <v>0</v>
      </c>
      <c r="J152" s="375"/>
    </row>
    <row r="153" spans="1:10" ht="13.5" thickBot="1">
      <c r="A153" s="18" t="str">
        <f t="shared" si="29"/>
        <v>Club 9</v>
      </c>
      <c r="B153" s="17">
        <f>B56</f>
        <v>0</v>
      </c>
      <c r="C153" s="16">
        <f t="shared" si="35"/>
        <v>0</v>
      </c>
      <c r="D153" s="15">
        <f t="shared" si="36"/>
        <v>0</v>
      </c>
      <c r="E153" s="14">
        <f t="shared" si="37"/>
        <v>0</v>
      </c>
      <c r="F153" s="13">
        <f t="shared" si="31"/>
      </c>
      <c r="G153" s="13">
        <f t="shared" si="32"/>
      </c>
      <c r="H153" s="12">
        <f t="shared" si="33"/>
      </c>
      <c r="I153" s="374">
        <f t="shared" si="34"/>
        <v>0</v>
      </c>
      <c r="J153" s="375"/>
    </row>
    <row r="154" spans="1:10" ht="13.5" thickBot="1">
      <c r="A154" s="18" t="str">
        <f t="shared" si="29"/>
        <v>Club 10</v>
      </c>
      <c r="B154" s="17">
        <f>B57</f>
        <v>0</v>
      </c>
      <c r="C154" s="16">
        <f t="shared" si="35"/>
        <v>0</v>
      </c>
      <c r="D154" s="15">
        <f t="shared" si="36"/>
        <v>0</v>
      </c>
      <c r="E154" s="14">
        <f t="shared" si="37"/>
        <v>0</v>
      </c>
      <c r="F154" s="13">
        <f t="shared" si="31"/>
      </c>
      <c r="G154" s="13">
        <f t="shared" si="32"/>
      </c>
      <c r="H154" s="12">
        <f t="shared" si="33"/>
      </c>
      <c r="I154" s="374">
        <f t="shared" si="34"/>
        <v>0</v>
      </c>
      <c r="J154" s="375"/>
    </row>
    <row r="155" spans="1:10" ht="13.5" thickBot="1">
      <c r="A155" s="34" t="s">
        <v>4</v>
      </c>
      <c r="B155" s="10">
        <f>SUM(B145:B154)</f>
        <v>136</v>
      </c>
      <c r="C155" s="33">
        <f>SUM(C145:C154)</f>
        <v>2500</v>
      </c>
      <c r="D155" s="32">
        <f>SUM(D145:D154)</f>
        <v>41910</v>
      </c>
      <c r="E155" s="31">
        <f>SUM(E145:E154)</f>
        <v>302</v>
      </c>
      <c r="F155" s="6">
        <f t="shared" si="31"/>
        <v>18.38235294117647</v>
      </c>
      <c r="G155" s="6">
        <f t="shared" si="32"/>
        <v>308.1617647058824</v>
      </c>
      <c r="H155" s="5">
        <f t="shared" si="33"/>
        <v>2.2205882352941178</v>
      </c>
      <c r="I155" s="378">
        <f>SUM(I145:J154)</f>
        <v>44410</v>
      </c>
      <c r="J155" s="379"/>
    </row>
    <row r="156" spans="1:10" ht="12.75">
      <c r="A156" s="26"/>
      <c r="B156" s="26"/>
      <c r="C156" s="26"/>
      <c r="D156" s="26"/>
      <c r="E156" s="26"/>
      <c r="F156" s="27"/>
      <c r="G156" s="27"/>
      <c r="H156" s="27"/>
      <c r="I156" s="26"/>
      <c r="J156" s="26"/>
    </row>
    <row r="157" spans="1:10" ht="12.75">
      <c r="A157" s="26"/>
      <c r="B157" s="26"/>
      <c r="C157" s="26"/>
      <c r="D157" s="26"/>
      <c r="E157" s="26"/>
      <c r="F157" s="27"/>
      <c r="G157" s="27"/>
      <c r="H157" s="27"/>
      <c r="I157" s="26"/>
      <c r="J157" s="26"/>
    </row>
    <row r="158" spans="1:10" ht="18" customHeight="1">
      <c r="A158" s="30" t="str">
        <f>A2</f>
        <v>ZONE 32</v>
      </c>
      <c r="B158" s="397" t="s">
        <v>68</v>
      </c>
      <c r="C158" s="397"/>
      <c r="D158" s="397"/>
      <c r="E158" s="397"/>
      <c r="F158" s="397"/>
      <c r="G158" s="397"/>
      <c r="H158" s="397"/>
      <c r="I158" s="397"/>
      <c r="J158" s="397"/>
    </row>
    <row r="159" spans="1:10" ht="12.75">
      <c r="A159" s="399" t="s">
        <v>0</v>
      </c>
      <c r="B159" s="401" t="s">
        <v>3</v>
      </c>
      <c r="C159" s="26"/>
      <c r="D159" s="26"/>
      <c r="E159" s="26"/>
      <c r="F159" s="27"/>
      <c r="G159" s="27"/>
      <c r="H159" s="27"/>
      <c r="I159" s="26"/>
      <c r="J159" s="26"/>
    </row>
    <row r="160" spans="1:10" ht="12.75">
      <c r="A160" s="400"/>
      <c r="B160" s="402"/>
      <c r="C160" s="26"/>
      <c r="D160" s="26"/>
      <c r="E160" s="26"/>
      <c r="F160" s="27"/>
      <c r="G160" s="27"/>
      <c r="H160" s="27"/>
      <c r="I160" s="26"/>
      <c r="J160" s="26"/>
    </row>
    <row r="161" spans="1:10" ht="12.75">
      <c r="A161" s="298" t="str">
        <f aca="true" t="shared" si="38" ref="A161:A170">(A6)</f>
        <v>METZ DOYEN</v>
      </c>
      <c r="B161" s="29"/>
      <c r="C161" s="26"/>
      <c r="D161" s="26"/>
      <c r="E161" s="26"/>
      <c r="F161" s="27"/>
      <c r="G161" s="27"/>
      <c r="H161" s="27"/>
      <c r="I161" s="26"/>
      <c r="J161" s="26"/>
    </row>
    <row r="162" spans="1:10" ht="12.75">
      <c r="A162" s="298" t="str">
        <f t="shared" si="38"/>
        <v>METZ VAL DE METZ</v>
      </c>
      <c r="B162" s="29"/>
      <c r="C162" s="26"/>
      <c r="D162" s="26"/>
      <c r="E162" s="26"/>
      <c r="F162" s="27"/>
      <c r="G162" s="27"/>
      <c r="H162" s="27"/>
      <c r="I162" s="26"/>
      <c r="J162" s="26"/>
    </row>
    <row r="163" spans="1:10" ht="12.75">
      <c r="A163" s="298" t="str">
        <f t="shared" si="38"/>
        <v>METZ VERLAINE</v>
      </c>
      <c r="B163" s="29"/>
      <c r="C163" s="26"/>
      <c r="D163" s="26"/>
      <c r="E163" s="26"/>
      <c r="F163" s="27"/>
      <c r="G163" s="27"/>
      <c r="H163" s="27"/>
      <c r="I163" s="26"/>
      <c r="J163" s="26"/>
    </row>
    <row r="164" spans="1:10" ht="12.75">
      <c r="A164" s="298" t="str">
        <f t="shared" si="38"/>
        <v>MONTIGNY EUROPE</v>
      </c>
      <c r="B164" s="29"/>
      <c r="C164" s="26"/>
      <c r="D164" s="26"/>
      <c r="E164" s="26"/>
      <c r="F164" s="27"/>
      <c r="G164" s="27"/>
      <c r="H164" s="27"/>
      <c r="I164" s="26"/>
      <c r="J164" s="26"/>
    </row>
    <row r="165" spans="1:10" ht="12.75">
      <c r="A165" s="298" t="str">
        <f t="shared" si="38"/>
        <v>SAULNOIS</v>
      </c>
      <c r="B165" s="29">
        <v>105</v>
      </c>
      <c r="C165" s="26"/>
      <c r="D165" s="26"/>
      <c r="E165" s="26"/>
      <c r="F165" s="27"/>
      <c r="G165" s="27"/>
      <c r="H165" s="27"/>
      <c r="I165" s="26"/>
      <c r="J165" s="26"/>
    </row>
    <row r="166" spans="1:10" ht="12.75">
      <c r="A166" s="298" t="str">
        <f t="shared" si="38"/>
        <v>THIONVILLE LORRAINE</v>
      </c>
      <c r="B166" s="29"/>
      <c r="C166" s="26"/>
      <c r="D166" s="26"/>
      <c r="E166" s="26"/>
      <c r="F166" s="27"/>
      <c r="G166" s="27"/>
      <c r="H166" s="27"/>
      <c r="I166" s="26"/>
      <c r="J166" s="26"/>
    </row>
    <row r="167" spans="1:10" ht="12.75">
      <c r="A167" s="298" t="str">
        <f t="shared" si="38"/>
        <v>THIONVILLE PORTE DE France</v>
      </c>
      <c r="B167" s="29"/>
      <c r="C167" s="26"/>
      <c r="D167" s="26"/>
      <c r="E167" s="26"/>
      <c r="F167" s="27"/>
      <c r="G167" s="27"/>
      <c r="H167" s="27"/>
      <c r="I167" s="26"/>
      <c r="J167" s="26"/>
    </row>
    <row r="168" spans="1:10" ht="12.75">
      <c r="A168" s="298" t="str">
        <f t="shared" si="38"/>
        <v>Club 8</v>
      </c>
      <c r="B168" s="29"/>
      <c r="C168" s="26"/>
      <c r="D168" s="26"/>
      <c r="E168" s="26"/>
      <c r="F168" s="27"/>
      <c r="G168" s="27"/>
      <c r="H168" s="27"/>
      <c r="I168" s="26"/>
      <c r="J168" s="26"/>
    </row>
    <row r="169" spans="1:10" ht="12.75">
      <c r="A169" s="298" t="str">
        <f t="shared" si="38"/>
        <v>Club 9</v>
      </c>
      <c r="B169" s="29"/>
      <c r="C169" s="26"/>
      <c r="D169" s="26"/>
      <c r="E169" s="26"/>
      <c r="F169" s="27"/>
      <c r="G169" s="27"/>
      <c r="H169" s="27"/>
      <c r="I169" s="26"/>
      <c r="J169" s="26"/>
    </row>
    <row r="170" spans="1:10" ht="13.5" thickBot="1">
      <c r="A170" s="299" t="str">
        <f t="shared" si="38"/>
        <v>Club 10</v>
      </c>
      <c r="B170" s="28"/>
      <c r="C170" s="26"/>
      <c r="D170" s="26"/>
      <c r="E170" s="26"/>
      <c r="F170" s="27"/>
      <c r="G170" s="27"/>
      <c r="H170" s="27"/>
      <c r="I170" s="26"/>
      <c r="J170" s="26"/>
    </row>
    <row r="171" spans="1:2" ht="17.25" customHeight="1" thickBot="1">
      <c r="A171" s="25" t="s">
        <v>69</v>
      </c>
      <c r="B171" s="10">
        <f>SUM(B161:B170)</f>
        <v>105</v>
      </c>
    </row>
    <row r="172" spans="1:10" ht="20.25" customHeight="1" thickBot="1">
      <c r="A172" s="398" t="s">
        <v>40</v>
      </c>
      <c r="B172" s="398"/>
      <c r="C172" s="398"/>
      <c r="D172" s="398"/>
      <c r="E172" s="398"/>
      <c r="F172" s="398"/>
      <c r="G172" s="398"/>
      <c r="H172" s="398"/>
      <c r="I172" s="398"/>
      <c r="J172" s="398"/>
    </row>
    <row r="173" spans="1:10" ht="12.75" customHeight="1">
      <c r="A173" s="24" t="s">
        <v>0</v>
      </c>
      <c r="B173" s="365" t="s">
        <v>76</v>
      </c>
      <c r="C173" s="360" t="s">
        <v>5</v>
      </c>
      <c r="D173" s="361"/>
      <c r="E173" s="362"/>
      <c r="F173" s="360" t="s">
        <v>6</v>
      </c>
      <c r="G173" s="361"/>
      <c r="H173" s="362"/>
      <c r="I173" s="386" t="s">
        <v>5</v>
      </c>
      <c r="J173" s="364"/>
    </row>
    <row r="174" spans="1:10" ht="13.5" customHeight="1" thickBot="1">
      <c r="A174" s="23"/>
      <c r="B174" s="366"/>
      <c r="C174" s="20" t="s">
        <v>1</v>
      </c>
      <c r="D174" s="20" t="s">
        <v>2</v>
      </c>
      <c r="E174" s="22" t="s">
        <v>3</v>
      </c>
      <c r="F174" s="21" t="s">
        <v>1</v>
      </c>
      <c r="G174" s="20" t="s">
        <v>2</v>
      </c>
      <c r="H174" s="19" t="s">
        <v>3</v>
      </c>
      <c r="I174" s="387" t="s">
        <v>7</v>
      </c>
      <c r="J174" s="368"/>
    </row>
    <row r="175" spans="1:10" ht="13.5" thickBot="1">
      <c r="A175" s="18" t="str">
        <f aca="true" t="shared" si="39" ref="A175:A184">A6</f>
        <v>METZ DOYEN</v>
      </c>
      <c r="B175" s="17">
        <f aca="true" t="shared" si="40" ref="B175:B184">B48</f>
        <v>0</v>
      </c>
      <c r="C175" s="16">
        <f aca="true" t="shared" si="41" ref="C175:D184">C48+C98+C145</f>
        <v>0</v>
      </c>
      <c r="D175" s="15">
        <f t="shared" si="41"/>
        <v>0</v>
      </c>
      <c r="E175" s="14">
        <f aca="true" t="shared" si="42" ref="E175:E184">E48+E98+E145+B161</f>
        <v>0</v>
      </c>
      <c r="F175" s="13">
        <f aca="true" t="shared" si="43" ref="F175:F185">IF($B175=0,"",C175/$B175)</f>
      </c>
      <c r="G175" s="13">
        <f aca="true" t="shared" si="44" ref="G175:G185">IF($B175=0,"",D175/$B175)</f>
      </c>
      <c r="H175" s="12">
        <f aca="true" t="shared" si="45" ref="H175:H185">IF($B175=0,"",E175/$B175)</f>
      </c>
      <c r="I175" s="374">
        <f aca="true" t="shared" si="46" ref="I175:I184">C175+D175</f>
        <v>0</v>
      </c>
      <c r="J175" s="375"/>
    </row>
    <row r="176" spans="1:10" ht="13.5" thickBot="1">
      <c r="A176" s="18" t="str">
        <f t="shared" si="39"/>
        <v>METZ VAL DE METZ</v>
      </c>
      <c r="B176" s="17">
        <f t="shared" si="40"/>
        <v>20</v>
      </c>
      <c r="C176" s="16">
        <f t="shared" si="41"/>
        <v>4499</v>
      </c>
      <c r="D176" s="15">
        <f t="shared" si="41"/>
        <v>19050</v>
      </c>
      <c r="E176" s="14">
        <f t="shared" si="42"/>
        <v>500</v>
      </c>
      <c r="F176" s="13">
        <f t="shared" si="43"/>
        <v>224.95</v>
      </c>
      <c r="G176" s="13">
        <f t="shared" si="44"/>
        <v>952.5</v>
      </c>
      <c r="H176" s="12">
        <f t="shared" si="45"/>
        <v>25</v>
      </c>
      <c r="I176" s="374">
        <f t="shared" si="46"/>
        <v>23549</v>
      </c>
      <c r="J176" s="375"/>
    </row>
    <row r="177" spans="1:10" ht="13.5" thickBot="1">
      <c r="A177" s="18" t="str">
        <f t="shared" si="39"/>
        <v>METZ VERLAINE</v>
      </c>
      <c r="B177" s="17">
        <f t="shared" si="40"/>
        <v>29</v>
      </c>
      <c r="C177" s="16">
        <f t="shared" si="41"/>
        <v>9890</v>
      </c>
      <c r="D177" s="15">
        <f t="shared" si="41"/>
        <v>0</v>
      </c>
      <c r="E177" s="14">
        <f t="shared" si="42"/>
        <v>2640</v>
      </c>
      <c r="F177" s="13">
        <f t="shared" si="43"/>
        <v>341.0344827586207</v>
      </c>
      <c r="G177" s="13">
        <f t="shared" si="44"/>
        <v>0</v>
      </c>
      <c r="H177" s="12">
        <f t="shared" si="45"/>
        <v>91.03448275862068</v>
      </c>
      <c r="I177" s="374">
        <f t="shared" si="46"/>
        <v>9890</v>
      </c>
      <c r="J177" s="375"/>
    </row>
    <row r="178" spans="1:10" ht="13.5" thickBot="1">
      <c r="A178" s="18" t="str">
        <f t="shared" si="39"/>
        <v>MONTIGNY EUROPE</v>
      </c>
      <c r="B178" s="17">
        <f t="shared" si="40"/>
        <v>18</v>
      </c>
      <c r="C178" s="16">
        <f t="shared" si="41"/>
        <v>6600</v>
      </c>
      <c r="D178" s="15">
        <f t="shared" si="41"/>
        <v>350</v>
      </c>
      <c r="E178" s="14">
        <f t="shared" si="42"/>
        <v>745</v>
      </c>
      <c r="F178" s="13">
        <f t="shared" si="43"/>
        <v>366.6666666666667</v>
      </c>
      <c r="G178" s="13">
        <f t="shared" si="44"/>
        <v>19.444444444444443</v>
      </c>
      <c r="H178" s="12">
        <f t="shared" si="45"/>
        <v>41.388888888888886</v>
      </c>
      <c r="I178" s="374">
        <f t="shared" si="46"/>
        <v>6950</v>
      </c>
      <c r="J178" s="375"/>
    </row>
    <row r="179" spans="1:10" ht="13.5" thickBot="1">
      <c r="A179" s="18" t="str">
        <f t="shared" si="39"/>
        <v>SAULNOIS</v>
      </c>
      <c r="B179" s="17">
        <f t="shared" si="40"/>
        <v>27</v>
      </c>
      <c r="C179" s="16">
        <f t="shared" si="41"/>
        <v>21165</v>
      </c>
      <c r="D179" s="15">
        <f t="shared" si="41"/>
        <v>0</v>
      </c>
      <c r="E179" s="14">
        <f t="shared" si="42"/>
        <v>570</v>
      </c>
      <c r="F179" s="13">
        <f t="shared" si="43"/>
        <v>783.8888888888889</v>
      </c>
      <c r="G179" s="13">
        <f t="shared" si="44"/>
        <v>0</v>
      </c>
      <c r="H179" s="12">
        <f t="shared" si="45"/>
        <v>21.11111111111111</v>
      </c>
      <c r="I179" s="374">
        <f t="shared" si="46"/>
        <v>21165</v>
      </c>
      <c r="J179" s="375"/>
    </row>
    <row r="180" spans="1:10" ht="13.5" thickBot="1">
      <c r="A180" s="18" t="str">
        <f t="shared" si="39"/>
        <v>THIONVILLE LORRAINE</v>
      </c>
      <c r="B180" s="17">
        <f t="shared" si="40"/>
        <v>22</v>
      </c>
      <c r="C180" s="16">
        <f t="shared" si="41"/>
        <v>3200</v>
      </c>
      <c r="D180" s="15">
        <f t="shared" si="41"/>
        <v>0</v>
      </c>
      <c r="E180" s="14">
        <f t="shared" si="42"/>
        <v>1250</v>
      </c>
      <c r="F180" s="13">
        <f t="shared" si="43"/>
        <v>145.45454545454547</v>
      </c>
      <c r="G180" s="13">
        <f t="shared" si="44"/>
        <v>0</v>
      </c>
      <c r="H180" s="12">
        <f t="shared" si="45"/>
        <v>56.81818181818182</v>
      </c>
      <c r="I180" s="374">
        <f t="shared" si="46"/>
        <v>3200</v>
      </c>
      <c r="J180" s="375"/>
    </row>
    <row r="181" spans="1:10" ht="13.5" thickBot="1">
      <c r="A181" s="18" t="str">
        <f t="shared" si="39"/>
        <v>THIONVILLE PORTE DE France</v>
      </c>
      <c r="B181" s="17">
        <f t="shared" si="40"/>
        <v>20</v>
      </c>
      <c r="C181" s="16">
        <f t="shared" si="41"/>
        <v>2300</v>
      </c>
      <c r="D181" s="15">
        <f t="shared" si="41"/>
        <v>25900</v>
      </c>
      <c r="E181" s="14">
        <f t="shared" si="42"/>
        <v>3050</v>
      </c>
      <c r="F181" s="13">
        <f t="shared" si="43"/>
        <v>115</v>
      </c>
      <c r="G181" s="13">
        <f t="shared" si="44"/>
        <v>1295</v>
      </c>
      <c r="H181" s="12">
        <f t="shared" si="45"/>
        <v>152.5</v>
      </c>
      <c r="I181" s="374">
        <f t="shared" si="46"/>
        <v>28200</v>
      </c>
      <c r="J181" s="375"/>
    </row>
    <row r="182" spans="1:10" ht="13.5" thickBot="1">
      <c r="A182" s="18" t="str">
        <f t="shared" si="39"/>
        <v>Club 8</v>
      </c>
      <c r="B182" s="17">
        <f t="shared" si="40"/>
        <v>0</v>
      </c>
      <c r="C182" s="16">
        <f t="shared" si="41"/>
        <v>0</v>
      </c>
      <c r="D182" s="15">
        <f t="shared" si="41"/>
        <v>0</v>
      </c>
      <c r="E182" s="14">
        <f t="shared" si="42"/>
        <v>0</v>
      </c>
      <c r="F182" s="13">
        <f t="shared" si="43"/>
      </c>
      <c r="G182" s="13">
        <f t="shared" si="44"/>
      </c>
      <c r="H182" s="12">
        <f t="shared" si="45"/>
      </c>
      <c r="I182" s="374">
        <f t="shared" si="46"/>
        <v>0</v>
      </c>
      <c r="J182" s="375"/>
    </row>
    <row r="183" spans="1:10" ht="13.5" thickBot="1">
      <c r="A183" s="18" t="str">
        <f t="shared" si="39"/>
        <v>Club 9</v>
      </c>
      <c r="B183" s="17">
        <f t="shared" si="40"/>
        <v>0</v>
      </c>
      <c r="C183" s="16">
        <f t="shared" si="41"/>
        <v>0</v>
      </c>
      <c r="D183" s="15">
        <f t="shared" si="41"/>
        <v>0</v>
      </c>
      <c r="E183" s="14">
        <f t="shared" si="42"/>
        <v>0</v>
      </c>
      <c r="F183" s="13">
        <f t="shared" si="43"/>
      </c>
      <c r="G183" s="13">
        <f t="shared" si="44"/>
      </c>
      <c r="H183" s="12">
        <f t="shared" si="45"/>
      </c>
      <c r="I183" s="374">
        <f t="shared" si="46"/>
        <v>0</v>
      </c>
      <c r="J183" s="375"/>
    </row>
    <row r="184" spans="1:10" ht="13.5" thickBot="1">
      <c r="A184" s="18" t="str">
        <f t="shared" si="39"/>
        <v>Club 10</v>
      </c>
      <c r="B184" s="17">
        <f t="shared" si="40"/>
        <v>0</v>
      </c>
      <c r="C184" s="16">
        <f t="shared" si="41"/>
        <v>0</v>
      </c>
      <c r="D184" s="15">
        <f t="shared" si="41"/>
        <v>0</v>
      </c>
      <c r="E184" s="14">
        <f t="shared" si="42"/>
        <v>0</v>
      </c>
      <c r="F184" s="13">
        <f t="shared" si="43"/>
      </c>
      <c r="G184" s="13">
        <f t="shared" si="44"/>
      </c>
      <c r="H184" s="12">
        <f t="shared" si="45"/>
      </c>
      <c r="I184" s="374">
        <f t="shared" si="46"/>
        <v>0</v>
      </c>
      <c r="J184" s="375"/>
    </row>
    <row r="185" spans="1:10" s="4" customFormat="1" ht="16.5" thickBot="1">
      <c r="A185" s="11" t="s">
        <v>4</v>
      </c>
      <c r="B185" s="10">
        <f>SUM(B175:B184)</f>
        <v>136</v>
      </c>
      <c r="C185" s="9">
        <f>SUM(C175:C184)</f>
        <v>47654</v>
      </c>
      <c r="D185" s="8">
        <f>SUM(D175:D184)</f>
        <v>45300</v>
      </c>
      <c r="E185" s="7">
        <f>SUM(E175:E184)</f>
        <v>8755</v>
      </c>
      <c r="F185" s="6">
        <f t="shared" si="43"/>
        <v>350.3970588235294</v>
      </c>
      <c r="G185" s="6">
        <f t="shared" si="44"/>
        <v>333.0882352941176</v>
      </c>
      <c r="H185" s="5">
        <f t="shared" si="45"/>
        <v>64.375</v>
      </c>
      <c r="I185" s="378">
        <f>SUM(I175:J184)</f>
        <v>92954</v>
      </c>
      <c r="J185" s="379"/>
    </row>
    <row r="215" ht="61.5" customHeight="1"/>
    <row r="217" ht="9" customHeight="1"/>
  </sheetData>
  <sheetProtection password="CAC7" sheet="1" objects="1" scenarios="1"/>
  <mergeCells count="103">
    <mergeCell ref="I184:J184"/>
    <mergeCell ref="C173:E173"/>
    <mergeCell ref="I183:J183"/>
    <mergeCell ref="I185:J185"/>
    <mergeCell ref="I175:J175"/>
    <mergeCell ref="I176:J176"/>
    <mergeCell ref="I177:J177"/>
    <mergeCell ref="I178:J178"/>
    <mergeCell ref="I179:J179"/>
    <mergeCell ref="I180:J180"/>
    <mergeCell ref="I181:J181"/>
    <mergeCell ref="F143:H143"/>
    <mergeCell ref="I146:J146"/>
    <mergeCell ref="I182:J182"/>
    <mergeCell ref="B173:B174"/>
    <mergeCell ref="B159:B160"/>
    <mergeCell ref="I174:J174"/>
    <mergeCell ref="F173:H173"/>
    <mergeCell ref="A172:J172"/>
    <mergeCell ref="A159:A160"/>
    <mergeCell ref="I173:J173"/>
    <mergeCell ref="B158:J158"/>
    <mergeCell ref="I151:J151"/>
    <mergeCell ref="I152:J152"/>
    <mergeCell ref="I153:J153"/>
    <mergeCell ref="I155:J155"/>
    <mergeCell ref="I154:J154"/>
    <mergeCell ref="B125:J125"/>
    <mergeCell ref="H127:J127"/>
    <mergeCell ref="I143:J143"/>
    <mergeCell ref="I148:J148"/>
    <mergeCell ref="C143:E143"/>
    <mergeCell ref="I108:J108"/>
    <mergeCell ref="B127:D127"/>
    <mergeCell ref="B143:B144"/>
    <mergeCell ref="I147:J147"/>
    <mergeCell ref="I145:J145"/>
    <mergeCell ref="E127:G127"/>
    <mergeCell ref="I144:J144"/>
    <mergeCell ref="I149:J149"/>
    <mergeCell ref="I150:J150"/>
    <mergeCell ref="A67:A68"/>
    <mergeCell ref="A96:A97"/>
    <mergeCell ref="B96:B97"/>
    <mergeCell ref="C96:E96"/>
    <mergeCell ref="A81:A82"/>
    <mergeCell ref="E81:G81"/>
    <mergeCell ref="F96:H96"/>
    <mergeCell ref="B81:D81"/>
    <mergeCell ref="A123:A124"/>
    <mergeCell ref="B123:C123"/>
    <mergeCell ref="A110:A111"/>
    <mergeCell ref="E123:G123"/>
    <mergeCell ref="B110:D110"/>
    <mergeCell ref="B111:D111"/>
    <mergeCell ref="E124:G124"/>
    <mergeCell ref="B65:J65"/>
    <mergeCell ref="B67:D67"/>
    <mergeCell ref="I107:J107"/>
    <mergeCell ref="I105:J105"/>
    <mergeCell ref="I97:J97"/>
    <mergeCell ref="H67:J67"/>
    <mergeCell ref="H81:J81"/>
    <mergeCell ref="I106:J106"/>
    <mergeCell ref="I102:J102"/>
    <mergeCell ref="I101:J101"/>
    <mergeCell ref="I52:J52"/>
    <mergeCell ref="I55:J55"/>
    <mergeCell ref="I56:J56"/>
    <mergeCell ref="H123:J123"/>
    <mergeCell ref="I98:J98"/>
    <mergeCell ref="I96:J96"/>
    <mergeCell ref="I100:J100"/>
    <mergeCell ref="I103:J103"/>
    <mergeCell ref="I99:J99"/>
    <mergeCell ref="I104:J104"/>
    <mergeCell ref="I48:J48"/>
    <mergeCell ref="I47:J47"/>
    <mergeCell ref="I57:J57"/>
    <mergeCell ref="E67:G67"/>
    <mergeCell ref="I54:J54"/>
    <mergeCell ref="I49:J49"/>
    <mergeCell ref="I50:J50"/>
    <mergeCell ref="I51:J51"/>
    <mergeCell ref="I58:J58"/>
    <mergeCell ref="I53:J53"/>
    <mergeCell ref="A4:A5"/>
    <mergeCell ref="B4:D4"/>
    <mergeCell ref="A18:A19"/>
    <mergeCell ref="I46:J46"/>
    <mergeCell ref="A32:A33"/>
    <mergeCell ref="A46:A47"/>
    <mergeCell ref="B18:D18"/>
    <mergeCell ref="B32:D32"/>
    <mergeCell ref="E4:G4"/>
    <mergeCell ref="B46:B47"/>
    <mergeCell ref="B2:J2"/>
    <mergeCell ref="E18:G18"/>
    <mergeCell ref="H18:J18"/>
    <mergeCell ref="F46:H46"/>
    <mergeCell ref="E32:G32"/>
    <mergeCell ref="H4:J4"/>
    <mergeCell ref="C46:E46"/>
  </mergeCells>
  <printOptions/>
  <pageMargins left="0.3937007874015748" right="0.1968503937007874" top="0.7874015748031497" bottom="0.984251968503937" header="0.31496062992125984" footer="0.31496062992125984"/>
  <pageSetup horizontalDpi="600" verticalDpi="600" orientation="portrait" paperSize="9" scale="84" r:id="rId1"/>
  <headerFooter alignWithMargins="0">
    <oddHeader>&amp;CLivre Blanc 2017-2018
District Est</oddHeader>
    <oddFooter xml:space="preserve">&amp;C&amp;P/&amp;N </oddFooter>
  </headerFooter>
  <rowBreaks count="2" manualBreakCount="2">
    <brk id="60" max="255" man="1"/>
    <brk id="123" max="9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LB MATRICE compilation  Districts 2015</dc:title>
  <dc:subject/>
  <dc:creator>Jean-Claude NOEL</dc:creator>
  <cp:keywords/>
  <dc:description/>
  <cp:lastModifiedBy>JCN</cp:lastModifiedBy>
  <cp:lastPrinted>2014-12-10T08:28:46Z</cp:lastPrinted>
  <dcterms:created xsi:type="dcterms:W3CDTF">2004-05-03T12:42:23Z</dcterms:created>
  <dcterms:modified xsi:type="dcterms:W3CDTF">2018-10-04T14:00:12Z</dcterms:modified>
  <cp:category/>
  <cp:version/>
  <cp:contentType/>
  <cp:contentStatus/>
</cp:coreProperties>
</file>